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EstaPastaDeTrabalho" defaultThemeVersion="166925"/>
  <mc:AlternateContent xmlns:mc="http://schemas.openxmlformats.org/markup-compatibility/2006">
    <mc:Choice Requires="x15">
      <x15ac:absPath xmlns:x15ac="http://schemas.microsoft.com/office/spreadsheetml/2010/11/ac" url="C:\Users\Gabriel.santos\Downloads\Simulador Corrigido\"/>
    </mc:Choice>
  </mc:AlternateContent>
  <xr:revisionPtr revIDLastSave="0" documentId="13_ncr:1_{FB026863-A628-4A8F-8045-AB4A4D24D43B}" xr6:coauthVersionLast="47" xr6:coauthVersionMax="47" xr10:uidLastSave="{00000000-0000-0000-0000-000000000000}"/>
  <bookViews>
    <workbookView xWindow="0" yWindow="0" windowWidth="14400" windowHeight="15600" tabRatio="604" xr2:uid="{40ECB3D8-92CC-483F-87C9-64536E4DA162}"/>
  </bookViews>
  <sheets>
    <sheet name="Eligibility (01)" sheetId="3" r:id="rId1"/>
    <sheet name="Additional Value (01)" sheetId="5" r:id="rId2"/>
    <sheet name="Table 1.0 - Diffusion Score" sheetId="7"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7" i="5" l="1"/>
  <c r="F31" i="3"/>
  <c r="F46" i="5"/>
  <c r="F45" i="5"/>
  <c r="F44" i="5"/>
  <c r="F43" i="5"/>
  <c r="F64" i="5"/>
  <c r="F62" i="5"/>
  <c r="F61" i="5"/>
  <c r="F58" i="5"/>
  <c r="F56" i="5"/>
  <c r="F54" i="5"/>
  <c r="F52" i="5"/>
  <c r="F36" i="5"/>
  <c r="F37" i="5"/>
  <c r="F38" i="5"/>
  <c r="F39" i="5"/>
  <c r="F40" i="5"/>
  <c r="F41" i="5"/>
  <c r="F42" i="5"/>
  <c r="F48" i="5"/>
  <c r="F21" i="5"/>
  <c r="F14" i="5"/>
  <c r="F11" i="5"/>
  <c r="F16" i="5"/>
  <c r="F33" i="5" l="1"/>
  <c r="F8" i="5"/>
  <c r="F18" i="5"/>
  <c r="F50" i="5"/>
  <c r="F16" i="3"/>
  <c r="F24" i="3"/>
  <c r="F10" i="3"/>
  <c r="F37" i="3" l="1"/>
  <c r="F39" i="3"/>
  <c r="F66" i="5" s="1"/>
</calcChain>
</file>

<file path=xl/sharedStrings.xml><?xml version="1.0" encoding="utf-8"?>
<sst xmlns="http://schemas.openxmlformats.org/spreadsheetml/2006/main" count="216" uniqueCount="206">
  <si>
    <t>A1</t>
  </si>
  <si>
    <t>B1</t>
  </si>
  <si>
    <t>C1</t>
  </si>
  <si>
    <t>D1</t>
  </si>
  <si>
    <t>A1.1</t>
  </si>
  <si>
    <t>A1.2</t>
  </si>
  <si>
    <t>A1.3</t>
  </si>
  <si>
    <t>B1.1</t>
  </si>
  <si>
    <t>B1.2</t>
  </si>
  <si>
    <t>B1.3</t>
  </si>
  <si>
    <t>C1.1</t>
  </si>
  <si>
    <t>C1.2</t>
  </si>
  <si>
    <t>C1.3</t>
  </si>
  <si>
    <t>E1</t>
  </si>
  <si>
    <t>E2</t>
  </si>
  <si>
    <t>E3</t>
  </si>
  <si>
    <t>F1</t>
  </si>
  <si>
    <t>F2</t>
  </si>
  <si>
    <t>G1</t>
  </si>
  <si>
    <t>G1.1</t>
  </si>
  <si>
    <t>G1.2</t>
  </si>
  <si>
    <t>G1.3</t>
  </si>
  <si>
    <t>G1.4</t>
  </si>
  <si>
    <t>G1.5</t>
  </si>
  <si>
    <t>G1.6</t>
  </si>
  <si>
    <t>G1.7</t>
  </si>
  <si>
    <t>H1</t>
  </si>
  <si>
    <t>B1.4</t>
  </si>
  <si>
    <t>D2</t>
  </si>
  <si>
    <t>E1.1</t>
  </si>
  <si>
    <t>E1.2</t>
  </si>
  <si>
    <t>F2.1</t>
  </si>
  <si>
    <t>F2.3</t>
  </si>
  <si>
    <t>F2.2</t>
  </si>
  <si>
    <t>F1.1</t>
  </si>
  <si>
    <t>F1.2</t>
  </si>
  <si>
    <t>F1.3</t>
  </si>
  <si>
    <t>G2</t>
  </si>
  <si>
    <t>H2</t>
  </si>
  <si>
    <t>H3</t>
  </si>
  <si>
    <t>H4</t>
  </si>
  <si>
    <t>H5</t>
  </si>
  <si>
    <t>H5.1</t>
  </si>
  <si>
    <t>H5.2</t>
  </si>
  <si>
    <t>H6</t>
  </si>
  <si>
    <r>
      <rPr>
        <b/>
        <sz val="11"/>
        <color theme="1"/>
        <rFont val="Calibri"/>
        <family val="2"/>
        <scheme val="minor"/>
      </rPr>
      <t>ANNEX 02 - MODULES 1 and 2 - TABLE 1.0</t>
    </r>
  </si>
  <si>
    <r>
      <rPr>
        <b/>
        <sz val="10"/>
        <color theme="1"/>
        <rFont val="Calibri"/>
        <family val="2"/>
        <scheme val="minor"/>
      </rPr>
      <t>Scoring by Country in which the Work will be Distributed</t>
    </r>
  </si>
  <si>
    <r>
      <rPr>
        <sz val="10"/>
        <color theme="1"/>
        <rFont val="Arial"/>
        <family val="2"/>
      </rPr>
      <t>Country</t>
    </r>
  </si>
  <si>
    <r>
      <rPr>
        <sz val="10"/>
        <color theme="1"/>
        <rFont val="Arial"/>
        <family val="2"/>
      </rPr>
      <t>Score</t>
    </r>
  </si>
  <si>
    <r>
      <rPr>
        <sz val="10"/>
        <color theme="1"/>
        <rFont val="Arial"/>
        <family val="2"/>
      </rPr>
      <t>South Africa</t>
    </r>
  </si>
  <si>
    <r>
      <rPr>
        <sz val="10"/>
        <color theme="1"/>
        <rFont val="Arial"/>
        <family val="2"/>
      </rPr>
      <t>Germany</t>
    </r>
  </si>
  <si>
    <r>
      <rPr>
        <sz val="10"/>
        <color theme="1"/>
        <rFont val="Arial"/>
        <family val="2"/>
      </rPr>
      <t>Saudi Arabia</t>
    </r>
  </si>
  <si>
    <r>
      <rPr>
        <sz val="10"/>
        <color theme="1"/>
        <rFont val="Arial"/>
        <family val="2"/>
      </rPr>
      <t>Argentina</t>
    </r>
  </si>
  <si>
    <r>
      <rPr>
        <sz val="10"/>
        <color theme="1"/>
        <rFont val="Arial"/>
        <family val="2"/>
      </rPr>
      <t>Australia</t>
    </r>
  </si>
  <si>
    <r>
      <rPr>
        <sz val="10"/>
        <color theme="1"/>
        <rFont val="Arial"/>
        <family val="2"/>
      </rPr>
      <t>Austria</t>
    </r>
  </si>
  <si>
    <r>
      <rPr>
        <sz val="10"/>
        <color theme="1"/>
        <rFont val="Arial"/>
        <family val="2"/>
      </rPr>
      <t>Belgium</t>
    </r>
  </si>
  <si>
    <r>
      <rPr>
        <sz val="10"/>
        <color theme="1"/>
        <rFont val="Arial"/>
        <family val="2"/>
      </rPr>
      <t>Bosnia and Herzegovina</t>
    </r>
  </si>
  <si>
    <r>
      <rPr>
        <sz val="10"/>
        <color theme="1"/>
        <rFont val="Arial"/>
        <family val="2"/>
      </rPr>
      <t>Bulgary</t>
    </r>
  </si>
  <si>
    <r>
      <rPr>
        <sz val="10"/>
        <color theme="1"/>
        <rFont val="Arial"/>
        <family val="2"/>
      </rPr>
      <t>Canada</t>
    </r>
  </si>
  <si>
    <r>
      <rPr>
        <sz val="10"/>
        <color theme="1"/>
        <rFont val="Arial"/>
        <family val="2"/>
      </rPr>
      <t>Qatar</t>
    </r>
  </si>
  <si>
    <r>
      <rPr>
        <sz val="10"/>
        <color theme="1"/>
        <rFont val="Arial"/>
        <family val="2"/>
      </rPr>
      <t>Chile</t>
    </r>
  </si>
  <si>
    <r>
      <rPr>
        <sz val="10"/>
        <color theme="1"/>
        <rFont val="Arial"/>
        <family val="2"/>
      </rPr>
      <t>China</t>
    </r>
  </si>
  <si>
    <r>
      <rPr>
        <sz val="10"/>
        <color theme="1"/>
        <rFont val="Arial"/>
        <family val="2"/>
      </rPr>
      <t>Cyprus</t>
    </r>
  </si>
  <si>
    <r>
      <rPr>
        <sz val="10"/>
        <color theme="1"/>
        <rFont val="Arial"/>
        <family val="2"/>
      </rPr>
      <t>Colombia</t>
    </r>
  </si>
  <si>
    <r>
      <rPr>
        <sz val="10"/>
        <color theme="1"/>
        <rFont val="Arial"/>
        <family val="2"/>
      </rPr>
      <t>South Korea</t>
    </r>
  </si>
  <si>
    <r>
      <rPr>
        <sz val="10"/>
        <color theme="1"/>
        <rFont val="Arial"/>
        <family val="2"/>
      </rPr>
      <t>Costa Rica</t>
    </r>
  </si>
  <si>
    <r>
      <rPr>
        <sz val="10"/>
        <color theme="1"/>
        <rFont val="Arial"/>
        <family val="2"/>
      </rPr>
      <t>Croatia</t>
    </r>
  </si>
  <si>
    <r>
      <rPr>
        <sz val="10"/>
        <color theme="1"/>
        <rFont val="Arial"/>
        <family val="2"/>
      </rPr>
      <t>Denmark</t>
    </r>
  </si>
  <si>
    <r>
      <rPr>
        <sz val="10"/>
        <color theme="1"/>
        <rFont val="Arial"/>
        <family val="2"/>
      </rPr>
      <t>Egypt</t>
    </r>
  </si>
  <si>
    <r>
      <rPr>
        <sz val="10"/>
        <color theme="1"/>
        <rFont val="Arial"/>
        <family val="2"/>
      </rPr>
      <t>United Arab Emirates</t>
    </r>
  </si>
  <si>
    <r>
      <rPr>
        <sz val="10"/>
        <color theme="1"/>
        <rFont val="Arial"/>
        <family val="2"/>
      </rPr>
      <t>Ecuador</t>
    </r>
  </si>
  <si>
    <r>
      <rPr>
        <sz val="10"/>
        <color theme="1"/>
        <rFont val="Arial"/>
        <family val="2"/>
      </rPr>
      <t>Slovakia</t>
    </r>
  </si>
  <si>
    <r>
      <rPr>
        <sz val="10"/>
        <color theme="1"/>
        <rFont val="Arial"/>
        <family val="2"/>
      </rPr>
      <t>Slovenia</t>
    </r>
  </si>
  <si>
    <r>
      <rPr>
        <sz val="10"/>
        <color theme="1"/>
        <rFont val="Arial"/>
        <family val="2"/>
      </rPr>
      <t>Spain</t>
    </r>
  </si>
  <si>
    <r>
      <rPr>
        <sz val="10"/>
        <color theme="1"/>
        <rFont val="Arial"/>
        <family val="2"/>
      </rPr>
      <t>The United States</t>
    </r>
  </si>
  <si>
    <r>
      <rPr>
        <sz val="10"/>
        <color theme="1"/>
        <rFont val="Arial"/>
        <family val="2"/>
      </rPr>
      <t>Estonia</t>
    </r>
  </si>
  <si>
    <r>
      <rPr>
        <sz val="10"/>
        <color theme="1"/>
        <rFont val="Arial"/>
        <family val="2"/>
      </rPr>
      <t>Finland</t>
    </r>
  </si>
  <si>
    <r>
      <rPr>
        <sz val="10"/>
        <color theme="1"/>
        <rFont val="Arial"/>
        <family val="2"/>
      </rPr>
      <t>France</t>
    </r>
  </si>
  <si>
    <r>
      <rPr>
        <sz val="10"/>
        <color theme="1"/>
        <rFont val="Arial"/>
        <family val="2"/>
      </rPr>
      <t>Greece</t>
    </r>
  </si>
  <si>
    <r>
      <rPr>
        <sz val="10"/>
        <color theme="1"/>
        <rFont val="Arial"/>
        <family val="2"/>
      </rPr>
      <t>Netherlands</t>
    </r>
  </si>
  <si>
    <r>
      <rPr>
        <sz val="10"/>
        <color theme="1"/>
        <rFont val="Arial"/>
        <family val="2"/>
      </rPr>
      <t>Hong Kong</t>
    </r>
  </si>
  <si>
    <r>
      <rPr>
        <sz val="10"/>
        <color theme="1"/>
        <rFont val="Arial"/>
        <family val="2"/>
      </rPr>
      <t>Hungary</t>
    </r>
  </si>
  <si>
    <r>
      <rPr>
        <sz val="10"/>
        <color theme="1"/>
        <rFont val="Arial"/>
        <family val="2"/>
      </rPr>
      <t>India</t>
    </r>
  </si>
  <si>
    <r>
      <rPr>
        <sz val="10"/>
        <color theme="1"/>
        <rFont val="Arial"/>
        <family val="2"/>
      </rPr>
      <t>Indonesia</t>
    </r>
  </si>
  <si>
    <r>
      <rPr>
        <sz val="10"/>
        <color theme="1"/>
        <rFont val="Arial"/>
        <family val="2"/>
      </rPr>
      <t>Iran</t>
    </r>
  </si>
  <si>
    <r>
      <rPr>
        <sz val="10"/>
        <color theme="1"/>
        <rFont val="Arial"/>
        <family val="2"/>
      </rPr>
      <t>Ireland</t>
    </r>
  </si>
  <si>
    <r>
      <rPr>
        <sz val="10"/>
        <color theme="1"/>
        <rFont val="Arial"/>
        <family val="2"/>
      </rPr>
      <t>Iceland</t>
    </r>
  </si>
  <si>
    <r>
      <rPr>
        <sz val="10"/>
        <color theme="1"/>
        <rFont val="Arial"/>
        <family val="2"/>
      </rPr>
      <t>Israel</t>
    </r>
  </si>
  <si>
    <r>
      <rPr>
        <sz val="10"/>
        <color theme="1"/>
        <rFont val="Arial"/>
        <family val="2"/>
      </rPr>
      <t>Italy</t>
    </r>
  </si>
  <si>
    <r>
      <rPr>
        <sz val="10"/>
        <color theme="1"/>
        <rFont val="Arial"/>
        <family val="2"/>
      </rPr>
      <t>Japan</t>
    </r>
  </si>
  <si>
    <r>
      <rPr>
        <sz val="10"/>
        <color theme="1"/>
        <rFont val="Arial"/>
        <family val="2"/>
      </rPr>
      <t>Kwait</t>
    </r>
  </si>
  <si>
    <r>
      <rPr>
        <sz val="10"/>
        <color theme="1"/>
        <rFont val="Arial"/>
        <family val="2"/>
      </rPr>
      <t>Latvia</t>
    </r>
  </si>
  <si>
    <r>
      <rPr>
        <sz val="10"/>
        <color theme="1"/>
        <rFont val="Arial"/>
        <family val="2"/>
      </rPr>
      <t>Lebanon</t>
    </r>
  </si>
  <si>
    <r>
      <rPr>
        <sz val="10"/>
        <color theme="1"/>
        <rFont val="Arial"/>
        <family val="2"/>
      </rPr>
      <t>Lithuania</t>
    </r>
  </si>
  <si>
    <r>
      <rPr>
        <sz val="10"/>
        <color theme="1"/>
        <rFont val="Arial"/>
        <family val="2"/>
      </rPr>
      <t>North Macedonia</t>
    </r>
  </si>
  <si>
    <r>
      <rPr>
        <sz val="10"/>
        <color theme="1"/>
        <rFont val="Arial"/>
        <family val="2"/>
      </rPr>
      <t>Malaysia</t>
    </r>
  </si>
  <si>
    <r>
      <rPr>
        <sz val="10"/>
        <color theme="1"/>
        <rFont val="Arial"/>
        <family val="2"/>
      </rPr>
      <t>Morocco</t>
    </r>
  </si>
  <si>
    <r>
      <rPr>
        <sz val="10"/>
        <color theme="1"/>
        <rFont val="Arial"/>
        <family val="2"/>
      </rPr>
      <t>Mexico</t>
    </r>
  </si>
  <si>
    <r>
      <rPr>
        <sz val="10"/>
        <color theme="1"/>
        <rFont val="Arial"/>
        <family val="2"/>
      </rPr>
      <t>Norway</t>
    </r>
  </si>
  <si>
    <r>
      <rPr>
        <sz val="10"/>
        <color theme="1"/>
        <rFont val="Arial"/>
        <family val="2"/>
      </rPr>
      <t>New Zeland</t>
    </r>
  </si>
  <si>
    <r>
      <rPr>
        <sz val="10"/>
        <color theme="1"/>
        <rFont val="Arial"/>
        <family val="2"/>
      </rPr>
      <t>Other Country not listed (points per country)</t>
    </r>
  </si>
  <si>
    <r>
      <rPr>
        <sz val="10"/>
        <color theme="1"/>
        <rFont val="Arial"/>
        <family val="2"/>
      </rPr>
      <t>Peru</t>
    </r>
  </si>
  <si>
    <r>
      <rPr>
        <sz val="10"/>
        <color theme="1"/>
        <rFont val="Arial"/>
        <family val="2"/>
      </rPr>
      <t>Poland</t>
    </r>
  </si>
  <si>
    <r>
      <rPr>
        <sz val="10"/>
        <color theme="1"/>
        <rFont val="Arial"/>
        <family val="2"/>
      </rPr>
      <t>Portugal</t>
    </r>
  </si>
  <si>
    <r>
      <rPr>
        <sz val="10"/>
        <color theme="1"/>
        <rFont val="Arial"/>
        <family val="2"/>
      </rPr>
      <t>The United Kingdom</t>
    </r>
  </si>
  <si>
    <r>
      <rPr>
        <sz val="10"/>
        <color theme="1"/>
        <rFont val="Arial"/>
        <family val="2"/>
      </rPr>
      <t>Dominican Republic</t>
    </r>
  </si>
  <si>
    <r>
      <rPr>
        <sz val="10"/>
        <color theme="1"/>
        <rFont val="Arial"/>
        <family val="2"/>
      </rPr>
      <t>Czech Republic</t>
    </r>
  </si>
  <si>
    <r>
      <rPr>
        <sz val="10"/>
        <color theme="1"/>
        <rFont val="Arial"/>
        <family val="2"/>
      </rPr>
      <t>Romania</t>
    </r>
  </si>
  <si>
    <r>
      <rPr>
        <sz val="10"/>
        <color theme="1"/>
        <rFont val="Arial"/>
        <family val="2"/>
      </rPr>
      <t>Russia</t>
    </r>
  </si>
  <si>
    <r>
      <rPr>
        <sz val="10"/>
        <color theme="1"/>
        <rFont val="Arial"/>
        <family val="2"/>
      </rPr>
      <t>Singapore</t>
    </r>
  </si>
  <si>
    <r>
      <rPr>
        <sz val="10"/>
        <color theme="1"/>
        <rFont val="Arial"/>
        <family val="2"/>
      </rPr>
      <t>Sweden</t>
    </r>
  </si>
  <si>
    <r>
      <rPr>
        <sz val="10"/>
        <color theme="1"/>
        <rFont val="Arial"/>
        <family val="2"/>
      </rPr>
      <t>Switzerland</t>
    </r>
  </si>
  <si>
    <r>
      <rPr>
        <sz val="10"/>
        <color theme="1"/>
        <rFont val="Arial"/>
        <family val="2"/>
      </rPr>
      <t>Thailand</t>
    </r>
  </si>
  <si>
    <r>
      <rPr>
        <sz val="10"/>
        <color theme="1"/>
        <rFont val="Arial"/>
        <family val="2"/>
      </rPr>
      <t>Taiwan</t>
    </r>
  </si>
  <si>
    <r>
      <rPr>
        <sz val="10"/>
        <color theme="1"/>
        <rFont val="Arial"/>
        <family val="2"/>
      </rPr>
      <t>Turkey</t>
    </r>
  </si>
  <si>
    <r>
      <rPr>
        <sz val="10"/>
        <color theme="1"/>
        <rFont val="Arial"/>
        <family val="2"/>
      </rPr>
      <t>Ukraine</t>
    </r>
  </si>
  <si>
    <r>
      <rPr>
        <sz val="10"/>
        <color theme="1"/>
        <rFont val="Arial"/>
        <family val="2"/>
      </rPr>
      <t>Venezuela</t>
    </r>
  </si>
  <si>
    <t>CASH REBATE SIMULATION - SPCINE</t>
  </si>
  <si>
    <t>In the work there will be the identification of the following number of iconic items of the State of São Paulo*:</t>
  </si>
  <si>
    <t>SECTION A - PROMOTION OF SÃO PAULO</t>
  </si>
  <si>
    <t>ELIGIBILITY CRITERIA</t>
  </si>
  <si>
    <t>Question</t>
  </si>
  <si>
    <t>Points</t>
  </si>
  <si>
    <t>How many iconic items of the State of São Paulo?</t>
  </si>
  <si>
    <t>SECTION B - ACKNOWLEDGEMENT</t>
  </si>
  <si>
    <t>Director, Producer and/or Lead Cast and/or Screenwriter of the work that have been awarded and/or nominated in the last 10 years at the festivals listed below** cumulatively:</t>
  </si>
  <si>
    <t>Not once (0 points)</t>
  </si>
  <si>
    <t>Awarded once and nominated more than once (2 points)</t>
  </si>
  <si>
    <t>Awarded more than 3 times (4 points)</t>
  </si>
  <si>
    <t>Awarded more than 5 times (9 points)</t>
  </si>
  <si>
    <t>How many times the professionals have been awarded and/or nominated in the last 10 years?</t>
  </si>
  <si>
    <t>SECTION C - CAPACITY OF INTERNATIONAL DIFFUSION</t>
  </si>
  <si>
    <t>Points in the Table 1.0</t>
  </si>
  <si>
    <t>How many points in table 1.0?</t>
  </si>
  <si>
    <t>From 100 to 155 points in table 1.0 Minimum mandatory criterion for eligibility of the PROPOSAL (4 points)</t>
  </si>
  <si>
    <t>From 156 to 200 points in table 1.0 (6 points)</t>
  </si>
  <si>
    <t>From 201 points in table 1.0 (12 points)</t>
  </si>
  <si>
    <t>*iconic item refers to places, and/or aspects, and/or events, and/or characters and/or iconic symbols that are well known to the population of the region to be filmed and that represent it culturally</t>
  </si>
  <si>
    <t>SECTION D - PRODUCTION EXPENDITURE</t>
  </si>
  <si>
    <t>YES</t>
  </si>
  <si>
    <t>NO</t>
  </si>
  <si>
    <t>Is it eligible to receive 20% rebate?</t>
  </si>
  <si>
    <t>Can it be evaluated in the Additional Value Matrix and be eligible to get up to 10% additional rebate</t>
  </si>
  <si>
    <t>Yes</t>
  </si>
  <si>
    <t>No</t>
  </si>
  <si>
    <t>Additional Value Criteria</t>
  </si>
  <si>
    <t>SECTION E - SCRIPT</t>
  </si>
  <si>
    <t>In the work there will be the identification of the following number of iconic items of the State of São Paulo*</t>
  </si>
  <si>
    <t>At least 10 items and a minimum of 30 minutes of presence in the final work</t>
  </si>
  <si>
    <t>At least 10 items and a minimum of 40 minutes of presence in the final work</t>
  </si>
  <si>
    <t>The plot of the work will have some form of art as its theme and/or its main character will be an artist**</t>
  </si>
  <si>
    <t>The work will be an animation and/or intended for children and youth audience</t>
  </si>
  <si>
    <t>Total - Script</t>
  </si>
  <si>
    <t>Total - Infrastructure</t>
  </si>
  <si>
    <t>SECTION F - INFRASTRUCTURE</t>
  </si>
  <si>
    <t>Percentage of the post-production budget of the work will be executed in the State of São Paulo</t>
  </si>
  <si>
    <t>from 30% to 50%</t>
  </si>
  <si>
    <t>from 50% to 75%</t>
  </si>
  <si>
    <t>from 75% to 100%</t>
  </si>
  <si>
    <t>Starting at 40 million</t>
  </si>
  <si>
    <t>From 20 to 40 million reais</t>
  </si>
  <si>
    <t>From 15 to 20 million reais</t>
  </si>
  <si>
    <t>Eligible expenditure in São Paulo</t>
  </si>
  <si>
    <t>SECTION G - AFFIRMATIVE POLICIES</t>
  </si>
  <si>
    <t>Total - Affirmative Policies</t>
  </si>
  <si>
    <t>Positions held by women, black people, native peoples or transgender people:</t>
  </si>
  <si>
    <t>Director</t>
  </si>
  <si>
    <t>Screenwriter</t>
  </si>
  <si>
    <t>Executive Producer</t>
  </si>
  <si>
    <t>Cinematographer</t>
  </si>
  <si>
    <t>Film Editor</t>
  </si>
  <si>
    <t>Art Director</t>
  </si>
  <si>
    <t>Lead Actor/Actress</t>
  </si>
  <si>
    <t>Training program proposal shall be submitted and is subject to approval by the committee</t>
  </si>
  <si>
    <t>SECTION H - SUSTAINABLE SHOOTING IN SÃO PAULO</t>
  </si>
  <si>
    <t>Total - Sustainable Shooting</t>
  </si>
  <si>
    <t>Use of generators not powered by fossil fuels</t>
  </si>
  <si>
    <t>Production free from single-use plastic</t>
  </si>
  <si>
    <t>Selective waste collection</t>
  </si>
  <si>
    <t>The work addresses the climate emergency and/or proposes awareness about the relevance of preserving the environment in its narrative</t>
  </si>
  <si>
    <t>Neutralization of the Carbon Footprint</t>
  </si>
  <si>
    <t>Submission of carbon footprint measurement report</t>
  </si>
  <si>
    <t>Neutralized Carbon Emission
(when there is carbon footprint compensation in its entirety)</t>
  </si>
  <si>
    <t>Disclosure of the environmental initiative to the press if you have neutralized your carbon footprint</t>
  </si>
  <si>
    <t>**art-themed work: series or feature film whose central theme is an artist and/or a particular form of artistic expression and/or institutions and currents of thought linked to artistic expressions</t>
  </si>
  <si>
    <t>What will be the additional percentage in the rebate?</t>
  </si>
  <si>
    <t>G1.8</t>
  </si>
  <si>
    <t>G1.9</t>
  </si>
  <si>
    <t>G1.10</t>
  </si>
  <si>
    <t>G1.11</t>
  </si>
  <si>
    <t>Storyboard Supervisor, in case of animation</t>
  </si>
  <si>
    <t>Animation Director, in case of animation</t>
  </si>
  <si>
    <t>Lead Character Designer, in case of animation</t>
  </si>
  <si>
    <t>Lead Background Designer, in case of animation</t>
  </si>
  <si>
    <t>At least 3 items and a minimum of 3 minutes of presence in the final work. Minimum mandatory criterion for eligibility of the PROPOSAL (3 points)</t>
  </si>
  <si>
    <t>At least 5 items and a minimum of 5 minutes of presence in the final work (6 points)</t>
  </si>
  <si>
    <t>At least 7 items and a minimum of 7 minutes of presence in the final work (13 points)</t>
  </si>
  <si>
    <t>The work will have more than R$30 million in eligible expenses in São Paulo and/or the total production budget will exceed R$100 million. For ANIMATION works: The work will have more than R$15 million in eligible expenses in São Paulo and/or the total production budget will exceed R$20 million.. (15 points)</t>
  </si>
  <si>
    <t>The work will have at least R$10 million in eligible expenses in São Paulo and/or the total production budget of the work is more than R$25 million. For ANIMATION works: The work will have more than R$5 million in eligible expenses in São Paulo and/or the total production budget of the work is more than R$10 million. (4 points)</t>
  </si>
  <si>
    <t>D3</t>
  </si>
  <si>
    <t>F2.4</t>
  </si>
  <si>
    <t>Less than 15 million reais</t>
  </si>
  <si>
    <t>The work will have eligible expenses of over R$10 million to R$30 million in São Paulo and/or the total production budget will exceed R$50 million. For ANIMATION works: The work will have eligible expenses of over R$10 million in São Paulo and/or the total production budget will exceed R$15 million. (9 points)</t>
  </si>
  <si>
    <t>**List of Accepted Awards:
Academy of Motion Picture Arts and Sciences Awards - Oscars (including Best International Feature Film, Best Actor, and Best Actress)
European Film Academy Awards (European Actor, European Actress)
Golden Globes (Best Motion Picture, Best Director, Best Screenplay, Best Foreign Language Film, Best Animated Feature Film, Best Actor, Best Actress; TV: Best Drama Series, Best Comedy Series, Best Limited Series or Motion Picture made for Television)
Emmy Awards (Primetime Emmys; International Emmy Awards: Arts Programming, Drama Series, Comedy, TV Movie/Mini-Series, Children &amp; Young People; Outstanding Lead Actor and Actress)
Critics’ Choice Awards (Best Actor, Best Actress)
Screen Actors Guild Awards (Best Actor and Best Actress)
Premios Produ
Rose d'Or
Rose d'Or Latinos
RealScreen Awards
Competitions of the international film festivals of:
Cannes (Palme d'Or, Grand Prix and Jury Prize, Acting Awards – Best Actor, Best Actress)
Berlin (Golden Bear and Silver Bears)
Venice (Golden Lion, Silver Lion, Grand Jury Prize)
Locarno (Golden Leopard, Leopard for Best Direction, Special Jury Prize)
San Sebastian (Golden Shell and Silver Shell, Best Leading Performance)
Rotterdam (Hivos Tiger Competition)
Sundance (Grand Jury Prize for World Cinema: Fiction)
Toronto (Grolsch People’s Choice Awards; International Jury Awards)
Annecy (Cristal and Audience Award for Best Feature Film)
Film Independent Spirit Awards (Best Male Lead, Best Female Lead)
Mar del Plata International Film Festival – Astor de Oro (Best Film) and Astor Awards (Best Film, Best Actor, Best Actress)
Cartagena de Indias International Film Festival (FICCI) → Best Film, Direction, Acting
PLATINO Awards for Ibero-American Cinema (Best Film, Best Actor, Best Actress)
Quirino Awards (Best Film)
Prix Jeunesse (Best Film)
Africa International Film Festival (Best Film, Best Actor, Best Actress)
Durban International Film Festival (Best Film, Best Actor, Best Actress)
Tokyo International Film Festival (Best Film, Best Actor, Best Actress)
Shanghai International Film Festival (Best Film, Best Actor, Best Actress)
Busan International Film Festival (Best Film, Best Actor, Best Actress)
Guadalajara International Film Festival (Mezcal Award, Ibero-American Fiction Feature Film)
Málaga Film Festival (Best Film, Best Actor, Best Actress)
Competitions of the brazilian film festivals of:
São Paulo International Film Festival (Jury Prize)
Festival do Rio - Redentor Trophy (Best Film, Best Actor, Best Actress)
Gramado Film Festival - Golden Kikito (Best Film, Best Actor, Best Actress)
Grande Prêmio do Cinema Brasileiro (Best Film, Best Actor, Best Actress)</t>
  </si>
  <si>
    <t>Is it an animation?</t>
  </si>
  <si>
    <t>*iconic item refers to places (e.g., MASP, Altino Arantes Building, Port of Santos), and/or aspects (cultural aspects), and/or events (festivals and cultural elements), and/or characters (remarkable historical figures and personalities), and/or iconic symbols that are well known to the population of the region to be filmed and that represent it culturally .
**For the sommatory of minutes of presence in the final work, only the shots that clearly displays the presented iconic item will be counted.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</si>
</sst>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R$&quot;\ * #,##0.00_-;\-&quot;R$&quot;\ * #,##0.00_-;_-&quot;R$&quot;\ * &quot;-&quot;??_-;_-@_-"/>
  </numFmts>
  <fonts count="11" x14ac:knownFonts="1">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sz val="11"/>
      <color theme="1"/>
      <name val="Calibri"/>
      <family val="2"/>
      <scheme val="minor"/>
    </font>
    <font>
      <sz val="11"/>
      <color rgb="FF000000"/>
      <name val="Calibri"/>
      <family val="2"/>
    </font>
    <font>
      <b/>
      <sz val="10"/>
      <color theme="1"/>
      <name val="Calibri"/>
      <family val="2"/>
      <scheme val="minor"/>
    </font>
    <font>
      <sz val="10"/>
      <color theme="1"/>
      <name val="Arial"/>
      <family val="2"/>
    </font>
    <font>
      <sz val="10"/>
      <color theme="1"/>
      <name val="Calibri"/>
      <family val="2"/>
      <scheme val="minor"/>
    </font>
    <font>
      <sz val="8"/>
      <name val="Calibri"/>
      <family val="2"/>
      <scheme val="minor"/>
    </font>
    <font>
      <b/>
      <sz val="14"/>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7"/>
        <bgColor indexed="64"/>
      </patternFill>
    </fill>
    <fill>
      <patternFill patternType="solid">
        <fgColor theme="7" tint="0.79998168889431442"/>
        <bgColor indexed="64"/>
      </patternFill>
    </fill>
    <fill>
      <patternFill patternType="solid">
        <fgColor rgb="FFFFC000"/>
        <bgColor indexed="64"/>
      </patternFill>
    </fill>
    <fill>
      <patternFill patternType="solid">
        <fgColor rgb="FF9BC2E6"/>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medium">
        <color rgb="FFCCCCCC"/>
      </right>
      <top/>
      <bottom style="medium">
        <color rgb="FFCCCCCC"/>
      </bottom>
      <diagonal/>
    </border>
    <border>
      <left style="medium">
        <color rgb="FFCCCCCC"/>
      </left>
      <right style="medium">
        <color rgb="FFCCCCCC"/>
      </right>
      <top/>
      <bottom style="medium">
        <color rgb="FFCCCCCC"/>
      </bottom>
      <diagonal/>
    </border>
    <border>
      <left/>
      <right style="medium">
        <color rgb="FFCCCCCC"/>
      </right>
      <top style="medium">
        <color rgb="FFCCCCCC"/>
      </top>
      <bottom style="medium">
        <color rgb="FFCCCCCC"/>
      </bottom>
      <diagonal/>
    </border>
    <border>
      <left/>
      <right style="medium">
        <color rgb="FFCCCCCC"/>
      </right>
      <top style="medium">
        <color rgb="FFCCCCCC"/>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3" fillId="0" borderId="0"/>
    <xf numFmtId="43"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cellStyleXfs>
  <cellXfs count="74">
    <xf numFmtId="0" fontId="0" fillId="0" borderId="0" xfId="0"/>
    <xf numFmtId="0" fontId="0" fillId="2" borderId="0" xfId="0" applyFill="1" applyAlignment="1">
      <alignment horizontal="center" vertical="center"/>
    </xf>
    <xf numFmtId="0" fontId="0" fillId="2" borderId="1" xfId="0" applyFill="1" applyBorder="1" applyAlignment="1">
      <alignment horizontal="center" vertical="center"/>
    </xf>
    <xf numFmtId="0" fontId="0" fillId="0" borderId="0" xfId="0" applyAlignment="1">
      <alignment vertical="top" wrapText="1"/>
    </xf>
    <xf numFmtId="0" fontId="0" fillId="2" borderId="0" xfId="0" applyFill="1" applyAlignment="1">
      <alignment horizontal="left" vertical="top" wrapText="1" indent="2"/>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Alignment="1">
      <alignment vertical="top" wrapText="1"/>
    </xf>
    <xf numFmtId="0" fontId="1" fillId="2" borderId="0" xfId="0" applyFont="1" applyFill="1" applyAlignment="1">
      <alignment horizontal="center" vertical="center" wrapText="1"/>
    </xf>
    <xf numFmtId="0" fontId="0" fillId="2" borderId="0" xfId="0" applyFill="1" applyAlignment="1">
      <alignment horizontal="left" vertical="center" wrapText="1"/>
    </xf>
    <xf numFmtId="0" fontId="1" fillId="2" borderId="0" xfId="0" applyFont="1" applyFill="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left" vertical="top" wrapText="1"/>
    </xf>
    <xf numFmtId="0" fontId="0" fillId="2" borderId="4" xfId="0" applyFill="1" applyBorder="1" applyAlignment="1">
      <alignment horizontal="center" vertical="top"/>
    </xf>
    <xf numFmtId="0" fontId="0" fillId="2" borderId="0" xfId="0" applyFill="1" applyAlignment="1">
      <alignment horizontal="left" vertical="top" wrapText="1"/>
    </xf>
    <xf numFmtId="0" fontId="0" fillId="2" borderId="0" xfId="0" applyFill="1" applyAlignment="1">
      <alignment horizontal="left" wrapText="1" indent="2"/>
    </xf>
    <xf numFmtId="0" fontId="0" fillId="2" borderId="0" xfId="0" applyFill="1" applyAlignment="1">
      <alignment horizontal="left" vertical="center" wrapText="1" indent="2"/>
    </xf>
    <xf numFmtId="0" fontId="0" fillId="2" borderId="0" xfId="0" applyFill="1" applyAlignment="1">
      <alignment vertical="center"/>
    </xf>
    <xf numFmtId="0" fontId="2" fillId="2" borderId="0" xfId="0" applyFont="1" applyFill="1" applyAlignment="1">
      <alignment horizontal="right" vertical="center" wrapText="1"/>
    </xf>
    <xf numFmtId="0" fontId="2" fillId="2" borderId="0" xfId="0" applyFont="1" applyFill="1" applyAlignment="1">
      <alignment horizontal="right" vertical="top" wrapText="1"/>
    </xf>
    <xf numFmtId="0" fontId="0" fillId="3" borderId="0" xfId="0" applyFill="1" applyAlignment="1">
      <alignment horizontal="center" vertical="center"/>
    </xf>
    <xf numFmtId="0" fontId="0" fillId="4" borderId="1" xfId="0" applyFill="1" applyBorder="1" applyAlignment="1">
      <alignment horizontal="center" vertical="center"/>
    </xf>
    <xf numFmtId="0" fontId="0" fillId="2" borderId="4" xfId="0" applyFill="1" applyBorder="1" applyAlignment="1">
      <alignment horizontal="center" vertical="center" wrapText="1"/>
    </xf>
    <xf numFmtId="0" fontId="0" fillId="5" borderId="4" xfId="0" applyFill="1" applyBorder="1" applyAlignment="1">
      <alignment horizontal="center" vertical="center"/>
    </xf>
    <xf numFmtId="0" fontId="1" fillId="3" borderId="0" xfId="0" applyFont="1" applyFill="1" applyAlignment="1">
      <alignment vertical="center"/>
    </xf>
    <xf numFmtId="0" fontId="1" fillId="2" borderId="4" xfId="0" applyFont="1" applyFill="1" applyBorder="1" applyAlignment="1">
      <alignment horizontal="center" vertical="center" wrapText="1"/>
    </xf>
    <xf numFmtId="0" fontId="0" fillId="6" borderId="4" xfId="0" applyFill="1" applyBorder="1" applyAlignment="1">
      <alignment horizontal="center" vertical="center"/>
    </xf>
    <xf numFmtId="10" fontId="0" fillId="5" borderId="4" xfId="5" applyNumberFormat="1" applyFont="1" applyFill="1" applyBorder="1" applyAlignment="1">
      <alignment horizontal="center" vertical="center"/>
    </xf>
    <xf numFmtId="0" fontId="1" fillId="2" borderId="4" xfId="0" applyFont="1" applyFill="1" applyBorder="1" applyAlignment="1">
      <alignment horizontal="center" vertical="center"/>
    </xf>
    <xf numFmtId="10" fontId="1" fillId="5" borderId="4" xfId="5" applyNumberFormat="1" applyFont="1" applyFill="1" applyBorder="1" applyAlignment="1">
      <alignment horizontal="center" vertical="center"/>
    </xf>
    <xf numFmtId="0" fontId="0" fillId="2" borderId="10" xfId="0" applyFill="1" applyBorder="1" applyAlignment="1">
      <alignment horizontal="center" vertical="center"/>
    </xf>
    <xf numFmtId="0" fontId="0" fillId="2" borderId="10" xfId="0" applyFill="1" applyBorder="1" applyAlignment="1">
      <alignment horizontal="center" vertical="top"/>
    </xf>
    <xf numFmtId="0" fontId="0" fillId="2" borderId="0" xfId="0" applyFill="1" applyAlignment="1">
      <alignment horizontal="right" indent="2"/>
    </xf>
    <xf numFmtId="0" fontId="0" fillId="2" borderId="10" xfId="0" applyFill="1" applyBorder="1" applyAlignment="1">
      <alignment horizontal="right" vertical="top" wrapText="1" indent="2"/>
    </xf>
    <xf numFmtId="0" fontId="0" fillId="2" borderId="11" xfId="0" applyFill="1" applyBorder="1" applyAlignment="1">
      <alignment horizontal="center" vertical="center"/>
    </xf>
    <xf numFmtId="10" fontId="1" fillId="4" borderId="4" xfId="0" applyNumberFormat="1" applyFont="1" applyFill="1" applyBorder="1" applyAlignment="1">
      <alignment horizontal="center" vertical="center"/>
    </xf>
    <xf numFmtId="0" fontId="0" fillId="0" borderId="4" xfId="0" applyBorder="1" applyAlignment="1">
      <alignment horizontal="center" vertical="center"/>
    </xf>
    <xf numFmtId="0" fontId="0" fillId="2" borderId="0" xfId="0" applyFill="1" applyAlignment="1">
      <alignment horizontal="center" vertical="top"/>
    </xf>
    <xf numFmtId="0" fontId="0" fillId="3" borderId="0" xfId="0" applyFill="1" applyAlignment="1">
      <alignment horizontal="center" vertical="top"/>
    </xf>
    <xf numFmtId="0" fontId="0" fillId="2" borderId="0" xfId="0" applyFill="1" applyAlignment="1">
      <alignment horizontal="left" vertical="center"/>
    </xf>
    <xf numFmtId="0" fontId="0" fillId="2" borderId="10" xfId="0" applyFill="1" applyBorder="1" applyAlignment="1">
      <alignment horizontal="left" wrapText="1"/>
    </xf>
    <xf numFmtId="0" fontId="3" fillId="0" borderId="0" xfId="1"/>
    <xf numFmtId="0" fontId="7" fillId="7" borderId="18" xfId="1" applyFont="1" applyFill="1" applyBorder="1" applyAlignment="1">
      <alignment horizontal="center" wrapText="1"/>
    </xf>
    <xf numFmtId="0" fontId="7" fillId="7" borderId="19" xfId="1" applyFont="1" applyFill="1" applyBorder="1" applyAlignment="1">
      <alignment horizontal="center" wrapText="1"/>
    </xf>
    <xf numFmtId="0" fontId="7" fillId="0" borderId="20" xfId="1" applyFont="1" applyBorder="1" applyAlignment="1">
      <alignment horizontal="center" wrapText="1"/>
    </xf>
    <xf numFmtId="0" fontId="3" fillId="0" borderId="0" xfId="1" applyAlignment="1">
      <alignment horizontal="center"/>
    </xf>
    <xf numFmtId="0" fontId="8" fillId="0" borderId="0" xfId="1" applyFont="1" applyAlignment="1">
      <alignment horizontal="center"/>
    </xf>
    <xf numFmtId="0" fontId="7" fillId="0" borderId="21" xfId="1" applyFont="1" applyBorder="1" applyAlignment="1">
      <alignment horizontal="center" wrapText="1"/>
    </xf>
    <xf numFmtId="0" fontId="0" fillId="2" borderId="4" xfId="0" applyFill="1" applyBorder="1" applyAlignment="1">
      <alignment horizontal="center"/>
    </xf>
    <xf numFmtId="0" fontId="0" fillId="2" borderId="0" xfId="0" applyFill="1" applyAlignment="1">
      <alignment horizontal="left" wrapText="1"/>
    </xf>
    <xf numFmtId="0" fontId="10" fillId="2" borderId="10" xfId="0" applyFont="1" applyFill="1" applyBorder="1" applyAlignment="1">
      <alignment horizontal="right" vertical="top"/>
    </xf>
    <xf numFmtId="0" fontId="0" fillId="2" borderId="0" xfId="0" applyFill="1" applyAlignment="1">
      <alignment horizontal="center" vertical="center"/>
    </xf>
    <xf numFmtId="0" fontId="5" fillId="0" borderId="22" xfId="0" applyFont="1" applyBorder="1" applyAlignment="1">
      <alignment horizontal="left" vertical="top" wrapText="1"/>
    </xf>
    <xf numFmtId="0" fontId="5" fillId="0" borderId="2" xfId="0" applyFont="1" applyBorder="1" applyAlignment="1">
      <alignment horizontal="left" vertical="top" wrapText="1"/>
    </xf>
    <xf numFmtId="0" fontId="5" fillId="0" borderId="23" xfId="0" applyFont="1" applyBorder="1" applyAlignment="1">
      <alignment horizontal="left" vertical="top" wrapText="1"/>
    </xf>
    <xf numFmtId="0" fontId="5" fillId="0" borderId="10" xfId="0" applyFont="1" applyBorder="1" applyAlignment="1">
      <alignment horizontal="left" vertical="top" wrapText="1"/>
    </xf>
    <xf numFmtId="0" fontId="5" fillId="0" borderId="0" xfId="0" applyFont="1" applyAlignment="1">
      <alignment horizontal="left" vertical="top" wrapText="1"/>
    </xf>
    <xf numFmtId="0" fontId="5" fillId="0" borderId="11" xfId="0" applyFont="1" applyBorder="1" applyAlignment="1">
      <alignment horizontal="left" vertical="top" wrapText="1"/>
    </xf>
    <xf numFmtId="0" fontId="5" fillId="0" borderId="24" xfId="0" applyFont="1" applyBorder="1" applyAlignment="1">
      <alignment horizontal="left" vertical="top" wrapText="1"/>
    </xf>
    <xf numFmtId="0" fontId="5" fillId="0" borderId="6" xfId="0" applyFont="1" applyBorder="1" applyAlignment="1">
      <alignment horizontal="left" vertical="top" wrapText="1"/>
    </xf>
    <xf numFmtId="0" fontId="5" fillId="0" borderId="25" xfId="0" applyFont="1" applyBorder="1" applyAlignment="1">
      <alignment horizontal="left" vertical="top" wrapText="1"/>
    </xf>
    <xf numFmtId="0" fontId="1" fillId="2" borderId="0" xfId="0" applyFont="1" applyFill="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4" fillId="0" borderId="12" xfId="0" applyFont="1" applyBorder="1" applyAlignment="1">
      <alignment horizontal="left" vertical="top"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0" fillId="0" borderId="13" xfId="0" applyBorder="1" applyAlignment="1">
      <alignment horizontal="left" wrapText="1"/>
    </xf>
    <xf numFmtId="0" fontId="1" fillId="7" borderId="14" xfId="1" applyFont="1" applyFill="1" applyBorder="1" applyAlignment="1">
      <alignment horizontal="center" vertical="center"/>
    </xf>
    <xf numFmtId="0" fontId="1" fillId="7" borderId="15" xfId="1" applyFont="1" applyFill="1" applyBorder="1" applyAlignment="1">
      <alignment horizontal="center" vertical="center"/>
    </xf>
    <xf numFmtId="0" fontId="6" fillId="7" borderId="17" xfId="1" applyFont="1" applyFill="1" applyBorder="1" applyAlignment="1">
      <alignment horizontal="center"/>
    </xf>
  </cellXfs>
  <cellStyles count="6">
    <cellStyle name="Moeda 2" xfId="3" xr:uid="{E33AA3FE-3A78-437A-A85D-EC7E1390EDFA}"/>
    <cellStyle name="Normal" xfId="0" builtinId="0"/>
    <cellStyle name="Normal 2" xfId="1" xr:uid="{81793733-546D-4716-B4D8-5CCB731A9972}"/>
    <cellStyle name="Porcentagem" xfId="5" builtinId="5"/>
    <cellStyle name="Porcentagem 2" xfId="4" xr:uid="{8AD72200-F757-48E6-9C03-D3C693EA64AF}"/>
    <cellStyle name="Vírgula 2" xfId="2" xr:uid="{20A97D0A-C862-4266-A286-3D863110ED88}"/>
  </cellStyles>
  <dxfs count="6">
    <dxf>
      <alignment horizontal="center" vertical="bottom" textRotation="0" indent="0" justifyLastLine="0" shrinkToFit="0" readingOrder="0"/>
    </dxf>
    <dxf>
      <font>
        <b val="0"/>
        <i val="0"/>
        <strike val="0"/>
        <condense val="0"/>
        <extend val="0"/>
        <outline val="0"/>
        <shadow val="0"/>
        <u val="none"/>
        <vertAlign val="baseline"/>
        <sz val="10"/>
        <color theme="1"/>
        <name val="Arial"/>
        <family val="2"/>
        <scheme val="none"/>
      </font>
      <alignment horizontal="center" vertical="bottom" textRotation="0" wrapText="1" indent="0" justifyLastLine="0" shrinkToFit="0" readingOrder="0"/>
      <border diagonalUp="0" diagonalDown="0" outline="0">
        <left/>
        <right style="medium">
          <color rgb="FFCCCCCC"/>
        </right>
        <top style="medium">
          <color rgb="FFCCCCCC"/>
        </top>
        <bottom style="medium">
          <color rgb="FFCCCCCC"/>
        </bottom>
      </border>
    </dxf>
    <dxf>
      <border outline="0">
        <top style="medium">
          <color rgb="FFCCCCCC"/>
        </top>
      </border>
    </dxf>
    <dxf>
      <border outline="0">
        <left style="medium">
          <color rgb="FFCCCCCC"/>
        </left>
        <right style="medium">
          <color rgb="FFCCCCCC"/>
        </right>
        <top style="medium">
          <color rgb="FFCCCCCC"/>
        </top>
        <bottom style="medium">
          <color rgb="FFCCCCCC"/>
        </bottom>
      </border>
    </dxf>
    <dxf>
      <border outline="0">
        <bottom style="medium">
          <color rgb="FFCCCCCC"/>
        </bottom>
      </border>
    </dxf>
    <dxf>
      <font>
        <b val="0"/>
        <i val="0"/>
        <strike val="0"/>
        <condense val="0"/>
        <extend val="0"/>
        <outline val="0"/>
        <shadow val="0"/>
        <u val="none"/>
        <vertAlign val="baseline"/>
        <sz val="10"/>
        <color theme="1"/>
        <name val="Arial"/>
        <family val="2"/>
        <scheme val="none"/>
      </font>
      <fill>
        <patternFill patternType="solid">
          <fgColor indexed="64"/>
          <bgColor rgb="FF9BC2E6"/>
        </patternFill>
      </fill>
      <alignment horizontal="general" vertical="bottom" textRotation="0" wrapText="1" indent="0" justifyLastLine="0" shrinkToFit="0" readingOrder="0"/>
      <border diagonalUp="0" diagonalDown="0">
        <left style="medium">
          <color rgb="FFCCCCCC"/>
        </left>
        <right style="medium">
          <color rgb="FFCCCCCC"/>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Drop" dropLines="3" dropStyle="combo" dx="22" fmlaLink="$E$10" fmlaRange="$C$10:$C$12" noThreeD="1" sel="2" val="0"/>
</file>

<file path=xl/ctrlProps/ctrlProp10.xml><?xml version="1.0" encoding="utf-8"?>
<formControlPr xmlns="http://schemas.microsoft.com/office/spreadsheetml/2009/9/main" objectType="Drop" dropLines="4" dropStyle="combo" dx="22" fmlaLink="$E$27" fmlaRange="$C$27:$C$30" noThreeD="1" sel="4" val="0"/>
</file>

<file path=xl/ctrlProps/ctrlProp11.xml><?xml version="1.0" encoding="utf-8"?>
<formControlPr xmlns="http://schemas.microsoft.com/office/spreadsheetml/2009/9/main" objectType="Drop" dropLines="2" dropStyle="combo" dx="22" fmlaLink="$E$37" fmlaRange="$I$36:$I$37" noThreeD="1" sel="1" val="0"/>
</file>

<file path=xl/ctrlProps/ctrlProp12.xml><?xml version="1.0" encoding="utf-8"?>
<formControlPr xmlns="http://schemas.microsoft.com/office/spreadsheetml/2009/9/main" objectType="Drop" dropLines="2" dropStyle="combo" dx="22" fmlaLink="$E$38" fmlaRange="$I$36:$I$37" noThreeD="1" sel="1" val="0"/>
</file>

<file path=xl/ctrlProps/ctrlProp13.xml><?xml version="1.0" encoding="utf-8"?>
<formControlPr xmlns="http://schemas.microsoft.com/office/spreadsheetml/2009/9/main" objectType="Drop" dropLines="2" dropStyle="combo" dx="22" fmlaLink="$E$39" fmlaRange="$I$36:$I$37" noThreeD="1" sel="1" val="0"/>
</file>

<file path=xl/ctrlProps/ctrlProp14.xml><?xml version="1.0" encoding="utf-8"?>
<formControlPr xmlns="http://schemas.microsoft.com/office/spreadsheetml/2009/9/main" objectType="Drop" dropLines="2" dropStyle="combo" dx="22" fmlaLink="$E$40" fmlaRange="$I$36:$I$37" noThreeD="1" sel="1" val="0"/>
</file>

<file path=xl/ctrlProps/ctrlProp15.xml><?xml version="1.0" encoding="utf-8"?>
<formControlPr xmlns="http://schemas.microsoft.com/office/spreadsheetml/2009/9/main" objectType="Drop" dropLines="2" dropStyle="combo" dx="22" fmlaLink="$E$41" fmlaRange="$I$36:$I$37" noThreeD="1" sel="1" val="0"/>
</file>

<file path=xl/ctrlProps/ctrlProp16.xml><?xml version="1.0" encoding="utf-8"?>
<formControlPr xmlns="http://schemas.microsoft.com/office/spreadsheetml/2009/9/main" objectType="Drop" dropLines="2" dropStyle="combo" dx="22" fmlaLink="$E$42" fmlaRange="$I$36:$I$37" noThreeD="1" sel="1" val="0"/>
</file>

<file path=xl/ctrlProps/ctrlProp17.xml><?xml version="1.0" encoding="utf-8"?>
<formControlPr xmlns="http://schemas.microsoft.com/office/spreadsheetml/2009/9/main" objectType="Drop" dropLines="2" dropStyle="combo" dx="22" fmlaLink="$E$48" fmlaRange="$I$36:$I$37" noThreeD="1" sel="1" val="0"/>
</file>

<file path=xl/ctrlProps/ctrlProp18.xml><?xml version="1.0" encoding="utf-8"?>
<formControlPr xmlns="http://schemas.microsoft.com/office/spreadsheetml/2009/9/main" objectType="Drop" dropLines="2" dropStyle="combo" dx="22" fmlaLink="$E$52" fmlaRange="$I$36:$I$37" noThreeD="1" sel="1" val="0"/>
</file>

<file path=xl/ctrlProps/ctrlProp19.xml><?xml version="1.0" encoding="utf-8"?>
<formControlPr xmlns="http://schemas.microsoft.com/office/spreadsheetml/2009/9/main" objectType="Drop" dropLines="2" dropStyle="combo" dx="22" fmlaLink="$E$54" fmlaRange="$I$36:$I$37" noThreeD="1" sel="1" val="0"/>
</file>

<file path=xl/ctrlProps/ctrlProp2.xml><?xml version="1.0" encoding="utf-8"?>
<formControlPr xmlns="http://schemas.microsoft.com/office/spreadsheetml/2009/9/main" objectType="Drop" dropLines="4" dropStyle="combo" dx="22" fmlaLink="$E$16" fmlaRange="$C$17:$C$20" noThreeD="1" sel="2" val="0"/>
</file>

<file path=xl/ctrlProps/ctrlProp20.xml><?xml version="1.0" encoding="utf-8"?>
<formControlPr xmlns="http://schemas.microsoft.com/office/spreadsheetml/2009/9/main" objectType="Drop" dropLines="2" dropStyle="combo" dx="22" fmlaLink="$E$56" fmlaRange="$I$36:$I$37" noThreeD="1" sel="1" val="0"/>
</file>

<file path=xl/ctrlProps/ctrlProp21.xml><?xml version="1.0" encoding="utf-8"?>
<formControlPr xmlns="http://schemas.microsoft.com/office/spreadsheetml/2009/9/main" objectType="Drop" dropLines="2" dropStyle="combo" dx="22" fmlaLink="$E$58" fmlaRange="$I$36:$I$37" noThreeD="1" sel="1" val="0"/>
</file>

<file path=xl/ctrlProps/ctrlProp22.xml><?xml version="1.0" encoding="utf-8"?>
<formControlPr xmlns="http://schemas.microsoft.com/office/spreadsheetml/2009/9/main" objectType="Drop" dropLines="2" dropStyle="combo" dx="22" fmlaLink="$E$61" fmlaRange="$I$36:$I$37" noThreeD="1" sel="1" val="0"/>
</file>

<file path=xl/ctrlProps/ctrlProp23.xml><?xml version="1.0" encoding="utf-8"?>
<formControlPr xmlns="http://schemas.microsoft.com/office/spreadsheetml/2009/9/main" objectType="Drop" dropLines="2" dropStyle="combo" dx="22" fmlaLink="$E$62" fmlaRange="$I$36:$I$37" noThreeD="1" sel="1" val="0"/>
</file>

<file path=xl/ctrlProps/ctrlProp24.xml><?xml version="1.0" encoding="utf-8"?>
<formControlPr xmlns="http://schemas.microsoft.com/office/spreadsheetml/2009/9/main" objectType="Drop" dropLines="2" dropStyle="combo" dx="22" fmlaLink="$E$64" fmlaRange="$I$36:$I$37" noThreeD="1" sel="1" val="0"/>
</file>

<file path=xl/ctrlProps/ctrlProp25.xml><?xml version="1.0" encoding="utf-8"?>
<formControlPr xmlns="http://schemas.microsoft.com/office/spreadsheetml/2009/9/main" objectType="Drop" dropLines="2" dropStyle="combo" dx="22" fmlaLink="$E$16" fmlaRange="$I$16:$I$17" noThreeD="1" sel="1" val="0"/>
</file>

<file path=xl/ctrlProps/ctrlProp26.xml><?xml version="1.0" encoding="utf-8"?>
<formControlPr xmlns="http://schemas.microsoft.com/office/spreadsheetml/2009/9/main" objectType="Drop" dropLines="2" dropStyle="combo" dx="22" fmlaLink="$E$43" fmlaRange="$I$36:$I$37" noThreeD="1" sel="1" val="0"/>
</file>

<file path=xl/ctrlProps/ctrlProp27.xml><?xml version="1.0" encoding="utf-8"?>
<formControlPr xmlns="http://schemas.microsoft.com/office/spreadsheetml/2009/9/main" objectType="Drop" dropLines="2" dropStyle="combo" dx="22" fmlaLink="$E$44" fmlaRange="$I$36:$I$37" noThreeD="1" sel="1" val="0"/>
</file>

<file path=xl/ctrlProps/ctrlProp28.xml><?xml version="1.0" encoding="utf-8"?>
<formControlPr xmlns="http://schemas.microsoft.com/office/spreadsheetml/2009/9/main" objectType="Drop" dropLines="2" dropStyle="combo" dx="22" fmlaLink="$E$45" fmlaRange="$I$36:$I$37" noThreeD="1" sel="1" val="0"/>
</file>

<file path=xl/ctrlProps/ctrlProp29.xml><?xml version="1.0" encoding="utf-8"?>
<formControlPr xmlns="http://schemas.microsoft.com/office/spreadsheetml/2009/9/main" objectType="Drop" dropLines="2" dropStyle="combo" dx="22" fmlaLink="$E$46" fmlaRange="$I$36:$I$37" noThreeD="1" sel="1" val="0"/>
</file>

<file path=xl/ctrlProps/ctrlProp3.xml><?xml version="1.0" encoding="utf-8"?>
<formControlPr xmlns="http://schemas.microsoft.com/office/spreadsheetml/2009/9/main" objectType="Drop" dropLines="3" dropStyle="combo" dx="22" fmlaLink="$E$24" fmlaRange="$C$25:$C$27" noThreeD="1" sel="2" val="0"/>
</file>

<file path=xl/ctrlProps/ctrlProp4.xml><?xml version="1.0" encoding="utf-8"?>
<formControlPr xmlns="http://schemas.microsoft.com/office/spreadsheetml/2009/9/main" objectType="Drop" dropLines="3" dropStyle="combo" dx="22" fmlaLink="$E$31" fmlaRange="$C$31:$C$33" noThreeD="1" sel="1" val="0"/>
</file>

<file path=xl/ctrlProps/ctrlProp5.xml><?xml version="1.0" encoding="utf-8"?>
<formControlPr xmlns="http://schemas.microsoft.com/office/spreadsheetml/2009/9/main" objectType="Drop" dropLines="2" dropStyle="combo" dx="22" fmlaLink="$E$35" fmlaRange="$I$32:$I$33" noThreeD="1" sel="2" val="0"/>
</file>

<file path=xl/ctrlProps/ctrlProp6.xml><?xml version="1.0" encoding="utf-8"?>
<formControlPr xmlns="http://schemas.microsoft.com/office/spreadsheetml/2009/9/main" objectType="Drop" dropLines="2" dropStyle="combo" dx="22" fmlaLink="$E$11" fmlaRange="$C$11:$C$12" noThreeD="1" sel="2" val="0"/>
</file>

<file path=xl/ctrlProps/ctrlProp7.xml><?xml version="1.0" encoding="utf-8"?>
<formControlPr xmlns="http://schemas.microsoft.com/office/spreadsheetml/2009/9/main" objectType="Drop" dropLines="2" dropStyle="combo" dx="22" fmlaLink="$E$36" fmlaRange="$I$36:$I$37" noThreeD="1" sel="1" val="0"/>
</file>

<file path=xl/ctrlProps/ctrlProp8.xml><?xml version="1.0" encoding="utf-8"?>
<formControlPr xmlns="http://schemas.microsoft.com/office/spreadsheetml/2009/9/main" objectType="Drop" dropLines="2" dropStyle="combo" dx="22" fmlaLink="$E$14" fmlaRange="$I$14:$I$15" noThreeD="1" sel="1" val="0"/>
</file>

<file path=xl/ctrlProps/ctrlProp9.xml><?xml version="1.0" encoding="utf-8"?>
<formControlPr xmlns="http://schemas.microsoft.com/office/spreadsheetml/2009/9/main" objectType="Drop" dropLines="3" dropStyle="combo" dx="22" fmlaLink="$E$21" fmlaRange="$C$22:$C$24" noThreeD="1" sel="3"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142875</xdr:colOff>
          <xdr:row>9</xdr:row>
          <xdr:rowOff>28575</xdr:rowOff>
        </xdr:from>
        <xdr:to>
          <xdr:col>3</xdr:col>
          <xdr:colOff>3543300</xdr:colOff>
          <xdr:row>9</xdr:row>
          <xdr:rowOff>266700</xdr:rowOff>
        </xdr:to>
        <xdr:sp macro="" textlink="">
          <xdr:nvSpPr>
            <xdr:cNvPr id="2049" name="Drop Dow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15</xdr:row>
          <xdr:rowOff>66675</xdr:rowOff>
        </xdr:from>
        <xdr:to>
          <xdr:col>3</xdr:col>
          <xdr:colOff>3514725</xdr:colOff>
          <xdr:row>15</xdr:row>
          <xdr:rowOff>342900</xdr:rowOff>
        </xdr:to>
        <xdr:sp macro="" textlink="">
          <xdr:nvSpPr>
            <xdr:cNvPr id="2050" name="Drop Dow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23</xdr:row>
          <xdr:rowOff>57150</xdr:rowOff>
        </xdr:from>
        <xdr:to>
          <xdr:col>3</xdr:col>
          <xdr:colOff>3543300</xdr:colOff>
          <xdr:row>24</xdr:row>
          <xdr:rowOff>180975</xdr:rowOff>
        </xdr:to>
        <xdr:sp macro="" textlink="">
          <xdr:nvSpPr>
            <xdr:cNvPr id="2051" name="Drop Dow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30</xdr:row>
          <xdr:rowOff>152400</xdr:rowOff>
        </xdr:from>
        <xdr:to>
          <xdr:col>3</xdr:col>
          <xdr:colOff>3657600</xdr:colOff>
          <xdr:row>30</xdr:row>
          <xdr:rowOff>447675</xdr:rowOff>
        </xdr:to>
        <xdr:sp macro="" textlink="">
          <xdr:nvSpPr>
            <xdr:cNvPr id="2052" name="Drop Dow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33</xdr:row>
          <xdr:rowOff>171450</xdr:rowOff>
        </xdr:from>
        <xdr:to>
          <xdr:col>3</xdr:col>
          <xdr:colOff>3438525</xdr:colOff>
          <xdr:row>35</xdr:row>
          <xdr:rowOff>28575</xdr:rowOff>
        </xdr:to>
        <xdr:sp macro="" textlink="">
          <xdr:nvSpPr>
            <xdr:cNvPr id="2054" name="Drop Down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142875</xdr:colOff>
          <xdr:row>10</xdr:row>
          <xdr:rowOff>28575</xdr:rowOff>
        </xdr:from>
        <xdr:to>
          <xdr:col>3</xdr:col>
          <xdr:colOff>3543300</xdr:colOff>
          <xdr:row>10</xdr:row>
          <xdr:rowOff>276225</xdr:rowOff>
        </xdr:to>
        <xdr:sp macro="" textlink="">
          <xdr:nvSpPr>
            <xdr:cNvPr id="3073" name="Drop Down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35</xdr:row>
          <xdr:rowOff>9525</xdr:rowOff>
        </xdr:from>
        <xdr:to>
          <xdr:col>3</xdr:col>
          <xdr:colOff>3562350</xdr:colOff>
          <xdr:row>35</xdr:row>
          <xdr:rowOff>171450</xdr:rowOff>
        </xdr:to>
        <xdr:sp macro="" textlink="">
          <xdr:nvSpPr>
            <xdr:cNvPr id="3075" name="Drop Down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12</xdr:row>
          <xdr:rowOff>171450</xdr:rowOff>
        </xdr:from>
        <xdr:to>
          <xdr:col>3</xdr:col>
          <xdr:colOff>3571875</xdr:colOff>
          <xdr:row>13</xdr:row>
          <xdr:rowOff>228600</xdr:rowOff>
        </xdr:to>
        <xdr:sp macro="" textlink="">
          <xdr:nvSpPr>
            <xdr:cNvPr id="3079" name="Drop Down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20</xdr:row>
          <xdr:rowOff>66675</xdr:rowOff>
        </xdr:from>
        <xdr:to>
          <xdr:col>3</xdr:col>
          <xdr:colOff>3562350</xdr:colOff>
          <xdr:row>21</xdr:row>
          <xdr:rowOff>0</xdr:rowOff>
        </xdr:to>
        <xdr:sp macro="" textlink="">
          <xdr:nvSpPr>
            <xdr:cNvPr id="3084" name="Drop Down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26</xdr:row>
          <xdr:rowOff>19050</xdr:rowOff>
        </xdr:from>
        <xdr:to>
          <xdr:col>3</xdr:col>
          <xdr:colOff>3552825</xdr:colOff>
          <xdr:row>27</xdr:row>
          <xdr:rowOff>0</xdr:rowOff>
        </xdr:to>
        <xdr:sp macro="" textlink="">
          <xdr:nvSpPr>
            <xdr:cNvPr id="3085" name="Drop Down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36</xdr:row>
          <xdr:rowOff>19050</xdr:rowOff>
        </xdr:from>
        <xdr:to>
          <xdr:col>3</xdr:col>
          <xdr:colOff>3562350</xdr:colOff>
          <xdr:row>37</xdr:row>
          <xdr:rowOff>0</xdr:rowOff>
        </xdr:to>
        <xdr:sp macro="" textlink="">
          <xdr:nvSpPr>
            <xdr:cNvPr id="3088" name="Drop Down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37</xdr:row>
          <xdr:rowOff>19050</xdr:rowOff>
        </xdr:from>
        <xdr:to>
          <xdr:col>3</xdr:col>
          <xdr:colOff>3562350</xdr:colOff>
          <xdr:row>38</xdr:row>
          <xdr:rowOff>0</xdr:rowOff>
        </xdr:to>
        <xdr:sp macro="" textlink="">
          <xdr:nvSpPr>
            <xdr:cNvPr id="3089" name="Drop Down 17" hidden="1">
              <a:extLst>
                <a:ext uri="{63B3BB69-23CF-44E3-9099-C40C66FF867C}">
                  <a14:compatExt spid="_x0000_s3089"/>
                </a:ext>
                <a:ext uri="{FF2B5EF4-FFF2-40B4-BE49-F238E27FC236}">
                  <a16:creationId xmlns:a16="http://schemas.microsoft.com/office/drawing/2014/main" id="{00000000-0008-0000-0100-00001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38</xdr:row>
          <xdr:rowOff>19050</xdr:rowOff>
        </xdr:from>
        <xdr:to>
          <xdr:col>3</xdr:col>
          <xdr:colOff>3562350</xdr:colOff>
          <xdr:row>39</xdr:row>
          <xdr:rowOff>0</xdr:rowOff>
        </xdr:to>
        <xdr:sp macro="" textlink="">
          <xdr:nvSpPr>
            <xdr:cNvPr id="3090" name="Drop Down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39</xdr:row>
          <xdr:rowOff>19050</xdr:rowOff>
        </xdr:from>
        <xdr:to>
          <xdr:col>3</xdr:col>
          <xdr:colOff>3562350</xdr:colOff>
          <xdr:row>40</xdr:row>
          <xdr:rowOff>0</xdr:rowOff>
        </xdr:to>
        <xdr:sp macro="" textlink="">
          <xdr:nvSpPr>
            <xdr:cNvPr id="3091" name="Drop Down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40</xdr:row>
          <xdr:rowOff>19050</xdr:rowOff>
        </xdr:from>
        <xdr:to>
          <xdr:col>3</xdr:col>
          <xdr:colOff>3562350</xdr:colOff>
          <xdr:row>41</xdr:row>
          <xdr:rowOff>0</xdr:rowOff>
        </xdr:to>
        <xdr:sp macro="" textlink="">
          <xdr:nvSpPr>
            <xdr:cNvPr id="3092" name="Drop Down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41</xdr:row>
          <xdr:rowOff>19050</xdr:rowOff>
        </xdr:from>
        <xdr:to>
          <xdr:col>3</xdr:col>
          <xdr:colOff>3562350</xdr:colOff>
          <xdr:row>42</xdr:row>
          <xdr:rowOff>0</xdr:rowOff>
        </xdr:to>
        <xdr:sp macro="" textlink="">
          <xdr:nvSpPr>
            <xdr:cNvPr id="3093" name="Drop Down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47</xdr:row>
          <xdr:rowOff>95250</xdr:rowOff>
        </xdr:from>
        <xdr:to>
          <xdr:col>3</xdr:col>
          <xdr:colOff>3571875</xdr:colOff>
          <xdr:row>47</xdr:row>
          <xdr:rowOff>247650</xdr:rowOff>
        </xdr:to>
        <xdr:sp macro="" textlink="">
          <xdr:nvSpPr>
            <xdr:cNvPr id="3095" name="Drop Down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50</xdr:row>
          <xdr:rowOff>161925</xdr:rowOff>
        </xdr:from>
        <xdr:to>
          <xdr:col>3</xdr:col>
          <xdr:colOff>3600450</xdr:colOff>
          <xdr:row>51</xdr:row>
          <xdr:rowOff>171450</xdr:rowOff>
        </xdr:to>
        <xdr:sp macro="" textlink="">
          <xdr:nvSpPr>
            <xdr:cNvPr id="3105" name="Drop Down 33"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53</xdr:row>
          <xdr:rowOff>19050</xdr:rowOff>
        </xdr:from>
        <xdr:to>
          <xdr:col>3</xdr:col>
          <xdr:colOff>3590925</xdr:colOff>
          <xdr:row>54</xdr:row>
          <xdr:rowOff>19050</xdr:rowOff>
        </xdr:to>
        <xdr:sp macro="" textlink="">
          <xdr:nvSpPr>
            <xdr:cNvPr id="3106" name="Drop Down 34" hidden="1">
              <a:extLst>
                <a:ext uri="{63B3BB69-23CF-44E3-9099-C40C66FF867C}">
                  <a14:compatExt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55</xdr:row>
          <xdr:rowOff>19050</xdr:rowOff>
        </xdr:from>
        <xdr:to>
          <xdr:col>3</xdr:col>
          <xdr:colOff>3581400</xdr:colOff>
          <xdr:row>56</xdr:row>
          <xdr:rowOff>28575</xdr:rowOff>
        </xdr:to>
        <xdr:sp macro="" textlink="">
          <xdr:nvSpPr>
            <xdr:cNvPr id="3107" name="Drop Down 35" hidden="1">
              <a:extLst>
                <a:ext uri="{63B3BB69-23CF-44E3-9099-C40C66FF867C}">
                  <a14:compatExt spid="_x0000_s3107"/>
                </a:ext>
                <a:ext uri="{FF2B5EF4-FFF2-40B4-BE49-F238E27FC236}">
                  <a16:creationId xmlns:a16="http://schemas.microsoft.com/office/drawing/2014/main" id="{00000000-0008-0000-0100-00002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57</xdr:row>
          <xdr:rowOff>114300</xdr:rowOff>
        </xdr:from>
        <xdr:to>
          <xdr:col>3</xdr:col>
          <xdr:colOff>3629025</xdr:colOff>
          <xdr:row>57</xdr:row>
          <xdr:rowOff>323850</xdr:rowOff>
        </xdr:to>
        <xdr:sp macro="" textlink="">
          <xdr:nvSpPr>
            <xdr:cNvPr id="3108" name="Drop Down 36" hidden="1">
              <a:extLst>
                <a:ext uri="{63B3BB69-23CF-44E3-9099-C40C66FF867C}">
                  <a14:compatExt spid="_x0000_s3108"/>
                </a:ext>
                <a:ext uri="{FF2B5EF4-FFF2-40B4-BE49-F238E27FC236}">
                  <a16:creationId xmlns:a16="http://schemas.microsoft.com/office/drawing/2014/main" id="{00000000-0008-0000-0100-00002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60</xdr:row>
          <xdr:rowOff>9525</xdr:rowOff>
        </xdr:from>
        <xdr:to>
          <xdr:col>3</xdr:col>
          <xdr:colOff>3562350</xdr:colOff>
          <xdr:row>60</xdr:row>
          <xdr:rowOff>171450</xdr:rowOff>
        </xdr:to>
        <xdr:sp macro="" textlink="">
          <xdr:nvSpPr>
            <xdr:cNvPr id="3110" name="Drop Down 38" hidden="1">
              <a:extLst>
                <a:ext uri="{63B3BB69-23CF-44E3-9099-C40C66FF867C}">
                  <a14:compatExt spid="_x0000_s3110"/>
                </a:ext>
                <a:ext uri="{FF2B5EF4-FFF2-40B4-BE49-F238E27FC236}">
                  <a16:creationId xmlns:a16="http://schemas.microsoft.com/office/drawing/2014/main" id="{00000000-0008-0000-0100-00002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61</xdr:row>
          <xdr:rowOff>123825</xdr:rowOff>
        </xdr:from>
        <xdr:to>
          <xdr:col>3</xdr:col>
          <xdr:colOff>3562350</xdr:colOff>
          <xdr:row>61</xdr:row>
          <xdr:rowOff>285750</xdr:rowOff>
        </xdr:to>
        <xdr:sp macro="" textlink="">
          <xdr:nvSpPr>
            <xdr:cNvPr id="3111" name="Drop Down 39" hidden="1">
              <a:extLst>
                <a:ext uri="{63B3BB69-23CF-44E3-9099-C40C66FF867C}">
                  <a14:compatExt spid="_x0000_s3111"/>
                </a:ext>
                <a:ext uri="{FF2B5EF4-FFF2-40B4-BE49-F238E27FC236}">
                  <a16:creationId xmlns:a16="http://schemas.microsoft.com/office/drawing/2014/main" id="{00000000-0008-0000-0100-00002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63</xdr:row>
          <xdr:rowOff>19050</xdr:rowOff>
        </xdr:from>
        <xdr:to>
          <xdr:col>3</xdr:col>
          <xdr:colOff>3562350</xdr:colOff>
          <xdr:row>63</xdr:row>
          <xdr:rowOff>180975</xdr:rowOff>
        </xdr:to>
        <xdr:sp macro="" textlink="">
          <xdr:nvSpPr>
            <xdr:cNvPr id="3113" name="Drop Down 41" hidden="1">
              <a:extLst>
                <a:ext uri="{63B3BB69-23CF-44E3-9099-C40C66FF867C}">
                  <a14:compatExt spid="_x0000_s3113"/>
                </a:ext>
                <a:ext uri="{FF2B5EF4-FFF2-40B4-BE49-F238E27FC236}">
                  <a16:creationId xmlns:a16="http://schemas.microsoft.com/office/drawing/2014/main" id="{00000000-0008-0000-0100-00002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15</xdr:row>
          <xdr:rowOff>57150</xdr:rowOff>
        </xdr:from>
        <xdr:to>
          <xdr:col>3</xdr:col>
          <xdr:colOff>3590925</xdr:colOff>
          <xdr:row>15</xdr:row>
          <xdr:rowOff>295275</xdr:rowOff>
        </xdr:to>
        <xdr:sp macro="" textlink="">
          <xdr:nvSpPr>
            <xdr:cNvPr id="3120" name="Drop Down 48" hidden="1">
              <a:extLst>
                <a:ext uri="{63B3BB69-23CF-44E3-9099-C40C66FF867C}">
                  <a14:compatExt spid="_x0000_s3120"/>
                </a:ext>
                <a:ext uri="{FF2B5EF4-FFF2-40B4-BE49-F238E27FC236}">
                  <a16:creationId xmlns:a16="http://schemas.microsoft.com/office/drawing/2014/main" id="{00000000-0008-0000-0100-00003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42</xdr:row>
          <xdr:rowOff>19050</xdr:rowOff>
        </xdr:from>
        <xdr:to>
          <xdr:col>3</xdr:col>
          <xdr:colOff>3571875</xdr:colOff>
          <xdr:row>43</xdr:row>
          <xdr:rowOff>0</xdr:rowOff>
        </xdr:to>
        <xdr:sp macro="" textlink="">
          <xdr:nvSpPr>
            <xdr:cNvPr id="3121" name="Drop Down 49" hidden="1">
              <a:extLst>
                <a:ext uri="{63B3BB69-23CF-44E3-9099-C40C66FF867C}">
                  <a14:compatExt spid="_x0000_s3121"/>
                </a:ext>
                <a:ext uri="{FF2B5EF4-FFF2-40B4-BE49-F238E27FC236}">
                  <a16:creationId xmlns:a16="http://schemas.microsoft.com/office/drawing/2014/main" id="{00000000-0008-0000-0100-00003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43</xdr:row>
          <xdr:rowOff>28575</xdr:rowOff>
        </xdr:from>
        <xdr:to>
          <xdr:col>3</xdr:col>
          <xdr:colOff>3590925</xdr:colOff>
          <xdr:row>44</xdr:row>
          <xdr:rowOff>9525</xdr:rowOff>
        </xdr:to>
        <xdr:sp macro="" textlink="">
          <xdr:nvSpPr>
            <xdr:cNvPr id="3122" name="Drop Down 50" hidden="1">
              <a:extLst>
                <a:ext uri="{63B3BB69-23CF-44E3-9099-C40C66FF867C}">
                  <a14:compatExt spid="_x0000_s3122"/>
                </a:ext>
                <a:ext uri="{FF2B5EF4-FFF2-40B4-BE49-F238E27FC236}">
                  <a16:creationId xmlns:a16="http://schemas.microsoft.com/office/drawing/2014/main" id="{00000000-0008-0000-0100-00003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28575</xdr:rowOff>
        </xdr:from>
        <xdr:to>
          <xdr:col>3</xdr:col>
          <xdr:colOff>3590925</xdr:colOff>
          <xdr:row>45</xdr:row>
          <xdr:rowOff>9525</xdr:rowOff>
        </xdr:to>
        <xdr:sp macro="" textlink="">
          <xdr:nvSpPr>
            <xdr:cNvPr id="3123" name="Drop Down 51" hidden="1">
              <a:extLst>
                <a:ext uri="{63B3BB69-23CF-44E3-9099-C40C66FF867C}">
                  <a14:compatExt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45</xdr:row>
          <xdr:rowOff>28575</xdr:rowOff>
        </xdr:from>
        <xdr:to>
          <xdr:col>3</xdr:col>
          <xdr:colOff>3600450</xdr:colOff>
          <xdr:row>46</xdr:row>
          <xdr:rowOff>9525</xdr:rowOff>
        </xdr:to>
        <xdr:sp macro="" textlink="">
          <xdr:nvSpPr>
            <xdr:cNvPr id="3124" name="Drop Down 52" hidden="1">
              <a:extLst>
                <a:ext uri="{63B3BB69-23CF-44E3-9099-C40C66FF867C}">
                  <a14:compatExt spid="_x0000_s3124"/>
                </a:ext>
                <a:ext uri="{FF2B5EF4-FFF2-40B4-BE49-F238E27FC236}">
                  <a16:creationId xmlns:a16="http://schemas.microsoft.com/office/drawing/2014/main" id="{00000000-0008-0000-0100-00003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6815983-36C5-4B13-ABCB-98356987DBE6}" name="Tabela233" displayName="Tabela233" ref="A3:B71" totalsRowShown="0" headerRowDxfId="5" headerRowBorderDxfId="4" tableBorderDxfId="3" totalsRowBorderDxfId="2">
  <autoFilter ref="A3:B71" xr:uid="{00000000-0009-0000-0100-000001000000}"/>
  <sortState xmlns:xlrd2="http://schemas.microsoft.com/office/spreadsheetml/2017/richdata2" ref="A4:B71">
    <sortCondition ref="A3:A71"/>
  </sortState>
  <tableColumns count="2">
    <tableColumn id="1" xr3:uid="{A2595587-32DA-41B4-84C6-BBCD43A6C910}" name="Country" dataDxfId="1"/>
    <tableColumn id="5" xr3:uid="{431740BB-14AC-4BD4-A80A-97176C2CE7A6}" name="Score" dataDxfId="0"/>
  </tableColumns>
  <tableStyleInfo name="TableStyleLight16" showFirstColumn="0" showLastColumn="0" showRowStripes="1" showColumnStripes="0"/>
</table>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2.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160F5-CAA0-47DA-8D6B-0F6635758995}">
  <sheetPr codeName="Planilha5">
    <tabColor theme="4" tint="-0.249977111117893"/>
  </sheetPr>
  <dimension ref="A2:I49"/>
  <sheetViews>
    <sheetView tabSelected="1" topLeftCell="A14" zoomScale="76" zoomScaleNormal="76" workbookViewId="0">
      <selection activeCell="F32" sqref="F9:F32"/>
    </sheetView>
  </sheetViews>
  <sheetFormatPr defaultColWidth="9.140625" defaultRowHeight="15" x14ac:dyDescent="0.25"/>
  <cols>
    <col min="1" max="1" width="9.140625" style="1"/>
    <col min="2" max="2" width="11" style="1" customWidth="1"/>
    <col min="3" max="3" width="54.7109375" style="1" customWidth="1"/>
    <col min="4" max="4" width="54.85546875" style="1" customWidth="1"/>
    <col min="5" max="5" width="9" style="1" hidden="1" customWidth="1"/>
    <col min="6" max="6" width="9.28515625" style="1" bestFit="1" customWidth="1"/>
    <col min="7" max="7" width="9.28515625" style="1" customWidth="1"/>
    <col min="8" max="8" width="9.140625" style="21" customWidth="1"/>
    <col min="9" max="9" width="7.5703125" style="21" hidden="1" customWidth="1"/>
    <col min="10" max="10" width="9.140625" style="21" customWidth="1"/>
    <col min="11" max="16384" width="9.140625" style="21"/>
  </cols>
  <sheetData>
    <row r="2" spans="2:8" x14ac:dyDescent="0.25">
      <c r="B2" s="62" t="s">
        <v>117</v>
      </c>
      <c r="C2" s="62"/>
      <c r="D2" s="62"/>
      <c r="E2" s="62"/>
      <c r="F2" s="62"/>
      <c r="G2" s="62"/>
      <c r="H2" s="25"/>
    </row>
    <row r="3" spans="2:8" x14ac:dyDescent="0.25">
      <c r="B3" s="11"/>
      <c r="C3" s="11"/>
      <c r="D3" s="11"/>
      <c r="E3" s="11"/>
      <c r="F3" s="11"/>
      <c r="G3" s="11"/>
      <c r="H3" s="25"/>
    </row>
    <row r="4" spans="2:8" x14ac:dyDescent="0.25">
      <c r="B4" s="63" t="s">
        <v>120</v>
      </c>
      <c r="C4" s="64"/>
      <c r="D4" s="64"/>
      <c r="E4" s="64"/>
      <c r="F4" s="65"/>
    </row>
    <row r="6" spans="2:8" x14ac:dyDescent="0.25">
      <c r="B6" s="6"/>
      <c r="C6" s="5"/>
      <c r="D6" s="2" t="s">
        <v>121</v>
      </c>
      <c r="E6" s="2"/>
      <c r="F6" s="22" t="s">
        <v>122</v>
      </c>
    </row>
    <row r="7" spans="2:8" x14ac:dyDescent="0.25">
      <c r="B7" s="7"/>
      <c r="C7" s="9" t="s">
        <v>119</v>
      </c>
      <c r="D7" s="7"/>
      <c r="E7" s="7"/>
      <c r="F7" s="7"/>
    </row>
    <row r="8" spans="2:8" x14ac:dyDescent="0.25">
      <c r="B8" s="7"/>
      <c r="C8" s="9"/>
      <c r="D8" s="7"/>
      <c r="E8" s="7"/>
      <c r="F8" s="7"/>
    </row>
    <row r="9" spans="2:8" ht="55.5" customHeight="1" x14ac:dyDescent="0.25">
      <c r="B9" s="7" t="s">
        <v>0</v>
      </c>
      <c r="C9" s="10" t="s">
        <v>118</v>
      </c>
      <c r="D9" s="23" t="s">
        <v>123</v>
      </c>
      <c r="E9" s="23"/>
      <c r="F9" s="7"/>
    </row>
    <row r="10" spans="2:8" ht="45" x14ac:dyDescent="0.25">
      <c r="B10" s="14" t="s">
        <v>4</v>
      </c>
      <c r="C10" s="4" t="s">
        <v>194</v>
      </c>
      <c r="D10" s="7"/>
      <c r="E10" s="7">
        <v>2</v>
      </c>
      <c r="F10" s="24">
        <f>IF(E10=1,3,IF(E10=2,6,13))</f>
        <v>6</v>
      </c>
    </row>
    <row r="11" spans="2:8" ht="30" x14ac:dyDescent="0.25">
      <c r="B11" s="14" t="s">
        <v>5</v>
      </c>
      <c r="C11" s="4" t="s">
        <v>195</v>
      </c>
      <c r="D11" s="7"/>
      <c r="E11" s="7"/>
      <c r="F11" s="7"/>
    </row>
    <row r="12" spans="2:8" ht="30" x14ac:dyDescent="0.25">
      <c r="B12" s="14" t="s">
        <v>6</v>
      </c>
      <c r="C12" s="4" t="s">
        <v>196</v>
      </c>
      <c r="D12" s="7"/>
      <c r="E12" s="7"/>
      <c r="F12" s="7"/>
    </row>
    <row r="13" spans="2:8" x14ac:dyDescent="0.25">
      <c r="B13" s="14"/>
      <c r="C13" s="4"/>
      <c r="D13" s="7"/>
      <c r="E13" s="7"/>
      <c r="F13" s="7"/>
    </row>
    <row r="14" spans="2:8" ht="30" x14ac:dyDescent="0.25">
      <c r="B14" s="7"/>
      <c r="C14" s="11" t="s">
        <v>124</v>
      </c>
      <c r="D14" s="23" t="s">
        <v>130</v>
      </c>
      <c r="E14" s="7"/>
      <c r="F14" s="7"/>
    </row>
    <row r="15" spans="2:8" x14ac:dyDescent="0.25">
      <c r="B15" s="7"/>
      <c r="D15" s="7"/>
      <c r="E15" s="7"/>
      <c r="F15" s="7"/>
    </row>
    <row r="16" spans="2:8" ht="45" x14ac:dyDescent="0.25">
      <c r="B16" s="7" t="s">
        <v>1</v>
      </c>
      <c r="C16" s="8" t="s">
        <v>125</v>
      </c>
      <c r="D16" s="7"/>
      <c r="E16" s="7">
        <v>2</v>
      </c>
      <c r="F16" s="24">
        <f>IF(E16=1,0,IF(E16=2,2,IF(E16=3,4,9)))</f>
        <v>2</v>
      </c>
    </row>
    <row r="17" spans="2:9" x14ac:dyDescent="0.25">
      <c r="B17" s="14" t="s">
        <v>7</v>
      </c>
      <c r="C17" s="4" t="s">
        <v>126</v>
      </c>
      <c r="D17" s="7"/>
      <c r="E17" s="7"/>
      <c r="F17" s="7"/>
    </row>
    <row r="18" spans="2:9" x14ac:dyDescent="0.25">
      <c r="B18" s="14" t="s">
        <v>8</v>
      </c>
      <c r="C18" s="4" t="s">
        <v>127</v>
      </c>
      <c r="D18" s="7"/>
      <c r="E18" s="7"/>
      <c r="F18" s="7"/>
    </row>
    <row r="19" spans="2:9" x14ac:dyDescent="0.25">
      <c r="B19" s="14" t="s">
        <v>9</v>
      </c>
      <c r="C19" s="4" t="s">
        <v>128</v>
      </c>
      <c r="D19" s="7"/>
      <c r="E19" s="7"/>
      <c r="F19" s="7"/>
    </row>
    <row r="20" spans="2:9" x14ac:dyDescent="0.25">
      <c r="B20" s="14" t="s">
        <v>27</v>
      </c>
      <c r="C20" s="4" t="s">
        <v>129</v>
      </c>
      <c r="D20" s="7"/>
      <c r="E20" s="7"/>
      <c r="F20" s="7"/>
    </row>
    <row r="21" spans="2:9" x14ac:dyDescent="0.25">
      <c r="B21" s="14"/>
      <c r="C21" s="4"/>
      <c r="D21" s="7"/>
      <c r="E21" s="7"/>
      <c r="F21" s="7"/>
    </row>
    <row r="22" spans="2:9" x14ac:dyDescent="0.25">
      <c r="B22" s="7"/>
      <c r="C22" s="11" t="s">
        <v>131</v>
      </c>
      <c r="D22" s="23" t="s">
        <v>133</v>
      </c>
      <c r="E22" s="7"/>
      <c r="F22" s="7"/>
    </row>
    <row r="23" spans="2:9" x14ac:dyDescent="0.25">
      <c r="B23" s="7"/>
      <c r="D23" s="7"/>
      <c r="E23" s="7"/>
      <c r="F23" s="7"/>
    </row>
    <row r="24" spans="2:9" x14ac:dyDescent="0.25">
      <c r="B24" s="7" t="s">
        <v>2</v>
      </c>
      <c r="C24" s="8" t="s">
        <v>132</v>
      </c>
      <c r="D24" s="7"/>
      <c r="E24" s="7">
        <v>2</v>
      </c>
      <c r="F24" s="24">
        <f>IF(E24=1,4,IF(E24=2,6,12))</f>
        <v>6</v>
      </c>
    </row>
    <row r="25" spans="2:9" ht="30" x14ac:dyDescent="0.25">
      <c r="B25" s="7" t="s">
        <v>10</v>
      </c>
      <c r="C25" s="4" t="s">
        <v>134</v>
      </c>
      <c r="D25" s="7"/>
      <c r="E25" s="7"/>
      <c r="F25" s="7"/>
    </row>
    <row r="26" spans="2:9" x14ac:dyDescent="0.25">
      <c r="B26" s="7" t="s">
        <v>11</v>
      </c>
      <c r="C26" s="4" t="s">
        <v>135</v>
      </c>
      <c r="D26" s="7"/>
      <c r="E26" s="7"/>
      <c r="F26" s="7"/>
    </row>
    <row r="27" spans="2:9" x14ac:dyDescent="0.25">
      <c r="B27" s="14" t="s">
        <v>12</v>
      </c>
      <c r="C27" s="4" t="s">
        <v>136</v>
      </c>
      <c r="D27" s="7"/>
      <c r="E27" s="7"/>
      <c r="F27" s="7"/>
    </row>
    <row r="28" spans="2:9" x14ac:dyDescent="0.25">
      <c r="B28" s="14"/>
      <c r="C28" s="4"/>
      <c r="D28" s="7"/>
      <c r="E28" s="7"/>
      <c r="F28" s="7"/>
    </row>
    <row r="29" spans="2:9" x14ac:dyDescent="0.25">
      <c r="B29" s="14"/>
      <c r="C29" s="4"/>
      <c r="D29" s="7"/>
      <c r="E29" s="7"/>
      <c r="F29" s="7"/>
    </row>
    <row r="30" spans="2:9" x14ac:dyDescent="0.25">
      <c r="B30" s="7"/>
      <c r="C30" s="11" t="s">
        <v>138</v>
      </c>
      <c r="D30" s="23"/>
      <c r="E30" s="7"/>
      <c r="F30" s="7"/>
    </row>
    <row r="31" spans="2:9" ht="90" x14ac:dyDescent="0.25">
      <c r="B31" s="14" t="s">
        <v>3</v>
      </c>
      <c r="C31" s="15" t="s">
        <v>198</v>
      </c>
      <c r="D31" s="7"/>
      <c r="E31" s="7">
        <v>1</v>
      </c>
      <c r="F31" s="24">
        <f>IF(E31=1,4,IF(E31=2,9,15))</f>
        <v>4</v>
      </c>
    </row>
    <row r="32" spans="2:9" ht="90" x14ac:dyDescent="0.25">
      <c r="B32" s="14" t="s">
        <v>28</v>
      </c>
      <c r="C32" s="15" t="s">
        <v>202</v>
      </c>
      <c r="D32" s="7"/>
      <c r="E32" s="7"/>
      <c r="F32" s="7"/>
      <c r="I32" s="21" t="s">
        <v>139</v>
      </c>
    </row>
    <row r="33" spans="1:9" ht="90" x14ac:dyDescent="0.25">
      <c r="B33" s="14" t="s">
        <v>199</v>
      </c>
      <c r="C33" s="15" t="s">
        <v>197</v>
      </c>
      <c r="D33" s="7"/>
      <c r="E33" s="7"/>
      <c r="F33" s="7"/>
      <c r="I33" s="21" t="s">
        <v>140</v>
      </c>
    </row>
    <row r="34" spans="1:9" x14ac:dyDescent="0.25">
      <c r="B34" s="14"/>
      <c r="C34" s="15"/>
      <c r="D34" s="7"/>
      <c r="E34" s="7"/>
      <c r="F34" s="7"/>
    </row>
    <row r="35" spans="1:9" ht="18.75" x14ac:dyDescent="0.25">
      <c r="B35" s="14"/>
      <c r="C35" s="51" t="s">
        <v>204</v>
      </c>
      <c r="D35" s="7"/>
      <c r="E35" s="7">
        <v>2</v>
      </c>
      <c r="F35" s="7"/>
    </row>
    <row r="36" spans="1:9" x14ac:dyDescent="0.25">
      <c r="B36" s="14"/>
      <c r="C36" s="15"/>
      <c r="D36" s="7"/>
      <c r="E36" s="7"/>
      <c r="F36" s="7"/>
    </row>
    <row r="37" spans="1:9" x14ac:dyDescent="0.25">
      <c r="B37" s="14"/>
      <c r="C37" s="19"/>
      <c r="D37" s="26" t="s">
        <v>141</v>
      </c>
      <c r="E37" s="7"/>
      <c r="F37" s="27" t="str">
        <f>IF(AND((SUM($F$31,$F$24,$F$10,$F$16))&gt;=20,$E$35=2),"YES",IF(AND((SUM($F$31,$F$24,$F$10,$F$16))&gt;=18,$E$35=1),"YES","NO"))</f>
        <v>NO</v>
      </c>
    </row>
    <row r="38" spans="1:9" x14ac:dyDescent="0.25">
      <c r="B38" s="14"/>
      <c r="C38" s="19"/>
      <c r="D38" s="26"/>
      <c r="E38" s="7"/>
      <c r="F38" s="37"/>
    </row>
    <row r="39" spans="1:9" ht="30" x14ac:dyDescent="0.25">
      <c r="B39" s="14"/>
      <c r="C39" s="19"/>
      <c r="D39" s="26" t="s">
        <v>142</v>
      </c>
      <c r="E39" s="7"/>
      <c r="F39" s="27" t="str">
        <f>IF(AND((SUM($F$31,$F$24,$F$10,$F$16))&gt;=23,$E$35=2),"YES",IF(AND((SUM($F$31,$F$24,$F$10,$F$16))&gt;=21,$E$35=1),"YES","NO"))</f>
        <v>NO</v>
      </c>
    </row>
    <row r="40" spans="1:9" x14ac:dyDescent="0.25">
      <c r="B40" s="12"/>
      <c r="C40" s="13"/>
      <c r="D40" s="12"/>
      <c r="E40" s="12"/>
      <c r="F40" s="12"/>
    </row>
    <row r="41" spans="1:9" ht="93.75" customHeight="1" x14ac:dyDescent="0.25">
      <c r="B41" s="66" t="s">
        <v>205</v>
      </c>
      <c r="C41" s="66"/>
      <c r="D41" s="66"/>
    </row>
    <row r="42" spans="1:9" s="39" customFormat="1" ht="409.15" customHeight="1" x14ac:dyDescent="0.25">
      <c r="A42" s="38"/>
      <c r="B42" s="53" t="s">
        <v>203</v>
      </c>
      <c r="C42" s="54"/>
      <c r="D42" s="55"/>
      <c r="E42" s="38"/>
      <c r="F42" s="38"/>
      <c r="G42" s="38"/>
    </row>
    <row r="43" spans="1:9" ht="129" customHeight="1" x14ac:dyDescent="0.25">
      <c r="B43" s="56"/>
      <c r="C43" s="57"/>
      <c r="D43" s="58"/>
    </row>
    <row r="44" spans="1:9" ht="138.6" customHeight="1" x14ac:dyDescent="0.25">
      <c r="B44" s="56"/>
      <c r="C44" s="57"/>
      <c r="D44" s="58"/>
    </row>
    <row r="45" spans="1:9" ht="22.9" customHeight="1" x14ac:dyDescent="0.25">
      <c r="B45" s="56"/>
      <c r="C45" s="57"/>
      <c r="D45" s="58"/>
    </row>
    <row r="46" spans="1:9" x14ac:dyDescent="0.25">
      <c r="B46" s="56"/>
      <c r="C46" s="57"/>
      <c r="D46" s="58"/>
    </row>
    <row r="47" spans="1:9" x14ac:dyDescent="0.25">
      <c r="B47" s="56"/>
      <c r="C47" s="57"/>
      <c r="D47" s="58"/>
    </row>
    <row r="48" spans="1:9" x14ac:dyDescent="0.25">
      <c r="B48" s="59"/>
      <c r="C48" s="60"/>
      <c r="D48" s="61"/>
    </row>
    <row r="49" spans="2:4" x14ac:dyDescent="0.25">
      <c r="B49" s="52"/>
      <c r="C49" s="52"/>
      <c r="D49" s="52"/>
    </row>
  </sheetData>
  <mergeCells count="5">
    <mergeCell ref="B49:D49"/>
    <mergeCell ref="B42:D48"/>
    <mergeCell ref="B2:G2"/>
    <mergeCell ref="B4:F4"/>
    <mergeCell ref="B41:D41"/>
  </mergeCells>
  <pageMargins left="0.511811024" right="0.511811024" top="0.78740157499999996" bottom="0.78740157499999996" header="0.31496062000000002" footer="0.31496062000000002"/>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anchor moveWithCells="1">
                  <from>
                    <xdr:col>3</xdr:col>
                    <xdr:colOff>142875</xdr:colOff>
                    <xdr:row>9</xdr:row>
                    <xdr:rowOff>28575</xdr:rowOff>
                  </from>
                  <to>
                    <xdr:col>3</xdr:col>
                    <xdr:colOff>3543300</xdr:colOff>
                    <xdr:row>9</xdr:row>
                    <xdr:rowOff>266700</xdr:rowOff>
                  </to>
                </anchor>
              </controlPr>
            </control>
          </mc:Choice>
        </mc:AlternateContent>
        <mc:AlternateContent xmlns:mc="http://schemas.openxmlformats.org/markup-compatibility/2006">
          <mc:Choice Requires="x14">
            <control shapeId="2050" r:id="rId5" name="Drop Down 2">
              <controlPr defaultSize="0" autoLine="0" autoPict="0">
                <anchor moveWithCells="1">
                  <from>
                    <xdr:col>3</xdr:col>
                    <xdr:colOff>114300</xdr:colOff>
                    <xdr:row>15</xdr:row>
                    <xdr:rowOff>66675</xdr:rowOff>
                  </from>
                  <to>
                    <xdr:col>3</xdr:col>
                    <xdr:colOff>3514725</xdr:colOff>
                    <xdr:row>15</xdr:row>
                    <xdr:rowOff>342900</xdr:rowOff>
                  </to>
                </anchor>
              </controlPr>
            </control>
          </mc:Choice>
        </mc:AlternateContent>
        <mc:AlternateContent xmlns:mc="http://schemas.openxmlformats.org/markup-compatibility/2006">
          <mc:Choice Requires="x14">
            <control shapeId="2051" r:id="rId6" name="Drop Down 3">
              <controlPr defaultSize="0" autoLine="0" autoPict="0">
                <anchor moveWithCells="1">
                  <from>
                    <xdr:col>3</xdr:col>
                    <xdr:colOff>66675</xdr:colOff>
                    <xdr:row>23</xdr:row>
                    <xdr:rowOff>57150</xdr:rowOff>
                  </from>
                  <to>
                    <xdr:col>3</xdr:col>
                    <xdr:colOff>3543300</xdr:colOff>
                    <xdr:row>24</xdr:row>
                    <xdr:rowOff>180975</xdr:rowOff>
                  </to>
                </anchor>
              </controlPr>
            </control>
          </mc:Choice>
        </mc:AlternateContent>
        <mc:AlternateContent xmlns:mc="http://schemas.openxmlformats.org/markup-compatibility/2006">
          <mc:Choice Requires="x14">
            <control shapeId="2052" r:id="rId7" name="Drop Down 4">
              <controlPr defaultSize="0" autoLine="0" autoPict="0">
                <anchor moveWithCells="1">
                  <from>
                    <xdr:col>3</xdr:col>
                    <xdr:colOff>104775</xdr:colOff>
                    <xdr:row>30</xdr:row>
                    <xdr:rowOff>152400</xdr:rowOff>
                  </from>
                  <to>
                    <xdr:col>3</xdr:col>
                    <xdr:colOff>3705225</xdr:colOff>
                    <xdr:row>30</xdr:row>
                    <xdr:rowOff>447675</xdr:rowOff>
                  </to>
                </anchor>
              </controlPr>
            </control>
          </mc:Choice>
        </mc:AlternateContent>
        <mc:AlternateContent xmlns:mc="http://schemas.openxmlformats.org/markup-compatibility/2006">
          <mc:Choice Requires="x14">
            <control shapeId="2054" r:id="rId8" name="Drop Down 6">
              <controlPr defaultSize="0" autoLine="0" autoPict="0">
                <anchor moveWithCells="1">
                  <from>
                    <xdr:col>3</xdr:col>
                    <xdr:colOff>66675</xdr:colOff>
                    <xdr:row>33</xdr:row>
                    <xdr:rowOff>171450</xdr:rowOff>
                  </from>
                  <to>
                    <xdr:col>3</xdr:col>
                    <xdr:colOff>3438525</xdr:colOff>
                    <xdr:row>35</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0D3FA-0AB0-4029-91EF-CAF876C75176}">
  <sheetPr>
    <tabColor theme="4" tint="-0.249977111117893"/>
  </sheetPr>
  <dimension ref="A2:EA69"/>
  <sheetViews>
    <sheetView topLeftCell="B11" zoomScale="80" zoomScaleNormal="80" workbookViewId="0">
      <selection activeCell="C30" sqref="C30"/>
    </sheetView>
  </sheetViews>
  <sheetFormatPr defaultColWidth="9.140625" defaultRowHeight="15" x14ac:dyDescent="0.25"/>
  <cols>
    <col min="1" max="1" width="9.140625" style="1"/>
    <col min="2" max="2" width="11" style="1" customWidth="1"/>
    <col min="3" max="3" width="51.85546875" style="1" customWidth="1"/>
    <col min="4" max="4" width="54.42578125" style="1" bestFit="1" customWidth="1"/>
    <col min="5" max="5" width="2" style="1" hidden="1" customWidth="1"/>
    <col min="6" max="6" width="9.85546875" style="1" bestFit="1" customWidth="1"/>
    <col min="7" max="7" width="9.140625" style="1"/>
    <col min="8" max="8" width="9.140625" style="21"/>
    <col min="9" max="9" width="67.140625" style="21" hidden="1" customWidth="1"/>
    <col min="10" max="16384" width="9.140625" style="21"/>
  </cols>
  <sheetData>
    <row r="2" spans="2:131" x14ac:dyDescent="0.25">
      <c r="B2" s="62" t="s">
        <v>117</v>
      </c>
      <c r="C2" s="62"/>
      <c r="D2" s="62"/>
      <c r="E2" s="62"/>
      <c r="F2" s="62"/>
      <c r="G2" s="62"/>
      <c r="H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row>
    <row r="3" spans="2:131" x14ac:dyDescent="0.25">
      <c r="B3" s="11"/>
      <c r="C3" s="11"/>
      <c r="D3" s="11"/>
      <c r="E3" s="11"/>
      <c r="F3" s="11"/>
      <c r="G3" s="11"/>
      <c r="H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row>
    <row r="4" spans="2:131" x14ac:dyDescent="0.25">
      <c r="B4" s="63" t="s">
        <v>145</v>
      </c>
      <c r="C4" s="64"/>
      <c r="D4" s="64"/>
      <c r="E4" s="64"/>
      <c r="F4" s="65"/>
    </row>
    <row r="5" spans="2:131" x14ac:dyDescent="0.25">
      <c r="B5" s="52"/>
      <c r="C5" s="52"/>
      <c r="D5" s="52"/>
      <c r="E5" s="52"/>
      <c r="F5" s="52"/>
      <c r="G5" s="52"/>
    </row>
    <row r="7" spans="2:131" x14ac:dyDescent="0.25">
      <c r="B7" s="6"/>
      <c r="C7" s="5"/>
      <c r="D7" s="2" t="s">
        <v>121</v>
      </c>
      <c r="E7" s="2"/>
      <c r="F7" s="22" t="s">
        <v>122</v>
      </c>
    </row>
    <row r="8" spans="2:131" x14ac:dyDescent="0.25">
      <c r="B8" s="7"/>
      <c r="C8" s="9" t="s">
        <v>146</v>
      </c>
      <c r="D8" s="29" t="s">
        <v>152</v>
      </c>
      <c r="E8" s="7"/>
      <c r="F8" s="30">
        <f>F11+F14+F16</f>
        <v>1.6500000000000001E-2</v>
      </c>
    </row>
    <row r="9" spans="2:131" x14ac:dyDescent="0.25">
      <c r="B9" s="7"/>
      <c r="C9" s="9"/>
      <c r="D9" s="7"/>
      <c r="E9" s="7"/>
      <c r="F9" s="7"/>
    </row>
    <row r="10" spans="2:131" ht="45" x14ac:dyDescent="0.25">
      <c r="B10" s="7" t="s">
        <v>13</v>
      </c>
      <c r="C10" s="10" t="s">
        <v>147</v>
      </c>
      <c r="D10" s="23"/>
      <c r="E10" s="23"/>
      <c r="F10" s="7"/>
    </row>
    <row r="11" spans="2:131" ht="30" x14ac:dyDescent="0.25">
      <c r="B11" s="7" t="s">
        <v>29</v>
      </c>
      <c r="C11" s="10" t="s">
        <v>148</v>
      </c>
      <c r="D11" s="23"/>
      <c r="E11" s="23">
        <v>2</v>
      </c>
      <c r="F11" s="28">
        <f>IF(E11=1,0.0021,IF(E11=2,0.0041,0))</f>
        <v>4.1000000000000003E-3</v>
      </c>
    </row>
    <row r="12" spans="2:131" ht="30" x14ac:dyDescent="0.25">
      <c r="B12" s="7" t="s">
        <v>30</v>
      </c>
      <c r="C12" s="10" t="s">
        <v>149</v>
      </c>
      <c r="D12" s="23"/>
      <c r="E12" s="23"/>
      <c r="F12" s="7"/>
    </row>
    <row r="13" spans="2:131" x14ac:dyDescent="0.25">
      <c r="B13" s="14"/>
      <c r="C13" s="4"/>
      <c r="D13" s="7"/>
      <c r="E13" s="7"/>
      <c r="F13" s="7"/>
    </row>
    <row r="14" spans="2:131" ht="30" x14ac:dyDescent="0.25">
      <c r="B14" s="14" t="s">
        <v>14</v>
      </c>
      <c r="C14" s="15" t="s">
        <v>150</v>
      </c>
      <c r="D14" s="7"/>
      <c r="E14" s="7">
        <v>1</v>
      </c>
      <c r="F14" s="28">
        <f>IF(E14=1,0.0062,0)</f>
        <v>6.1999999999999998E-3</v>
      </c>
      <c r="I14" s="21" t="s">
        <v>143</v>
      </c>
    </row>
    <row r="15" spans="2:131" x14ac:dyDescent="0.25">
      <c r="B15" s="14"/>
      <c r="C15" s="4"/>
      <c r="D15" s="7"/>
      <c r="E15" s="7"/>
      <c r="F15" s="7"/>
      <c r="I15" s="21" t="s">
        <v>144</v>
      </c>
    </row>
    <row r="16" spans="2:131" ht="30" x14ac:dyDescent="0.25">
      <c r="B16" s="14" t="s">
        <v>15</v>
      </c>
      <c r="C16" s="15" t="s">
        <v>151</v>
      </c>
      <c r="D16" s="7"/>
      <c r="E16" s="7">
        <v>1</v>
      </c>
      <c r="F16" s="28">
        <f>IF(E16=1,0.0062,0)</f>
        <v>6.1999999999999998E-3</v>
      </c>
      <c r="I16" s="21" t="s">
        <v>143</v>
      </c>
    </row>
    <row r="17" spans="2:131" x14ac:dyDescent="0.25">
      <c r="B17" s="14"/>
      <c r="C17" s="4"/>
      <c r="D17" s="7"/>
      <c r="E17" s="7"/>
      <c r="F17" s="7"/>
      <c r="I17" s="21" t="s">
        <v>144</v>
      </c>
    </row>
    <row r="18" spans="2:131" x14ac:dyDescent="0.25">
      <c r="B18" s="7"/>
      <c r="C18" s="11" t="s">
        <v>154</v>
      </c>
      <c r="D18" s="26" t="s">
        <v>153</v>
      </c>
      <c r="E18" s="7"/>
      <c r="F18" s="30">
        <f>F21+F27</f>
        <v>1.8499999999999999E-2</v>
      </c>
    </row>
    <row r="19" spans="2:131" x14ac:dyDescent="0.25">
      <c r="B19" s="7"/>
      <c r="D19" s="7"/>
      <c r="E19" s="7"/>
      <c r="F19" s="7"/>
    </row>
    <row r="20" spans="2:131" s="1" customFormat="1" x14ac:dyDescent="0.25">
      <c r="B20" s="14"/>
      <c r="C20" s="4"/>
      <c r="D20" s="7"/>
      <c r="E20" s="7"/>
      <c r="F20" s="7"/>
      <c r="H20" s="21"/>
      <c r="I20" s="21" t="s">
        <v>144</v>
      </c>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row>
    <row r="21" spans="2:131" s="1" customFormat="1" ht="30" x14ac:dyDescent="0.25">
      <c r="B21" s="14" t="s">
        <v>16</v>
      </c>
      <c r="C21" s="3" t="s">
        <v>155</v>
      </c>
      <c r="D21" s="7"/>
      <c r="E21" s="7">
        <v>3</v>
      </c>
      <c r="F21" s="28">
        <f>IF(E21=1,0.0026,IF(E21=2,0.004,0.0053))</f>
        <v>5.3E-3</v>
      </c>
      <c r="H21" s="21"/>
      <c r="I21" s="21" t="s">
        <v>143</v>
      </c>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row>
    <row r="22" spans="2:131" s="1" customFormat="1" x14ac:dyDescent="0.25">
      <c r="B22" s="14" t="s">
        <v>34</v>
      </c>
      <c r="C22" s="40" t="s">
        <v>156</v>
      </c>
      <c r="D22" s="7"/>
      <c r="E22" s="7"/>
      <c r="F22" s="7"/>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row>
    <row r="23" spans="2:131" s="1" customFormat="1" x14ac:dyDescent="0.25">
      <c r="B23" s="14" t="s">
        <v>35</v>
      </c>
      <c r="C23" s="3" t="s">
        <v>157</v>
      </c>
      <c r="D23" s="7"/>
      <c r="E23" s="7"/>
      <c r="F23" s="7"/>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row>
    <row r="24" spans="2:131" s="1" customFormat="1" x14ac:dyDescent="0.25">
      <c r="B24" s="14" t="s">
        <v>36</v>
      </c>
      <c r="C24" s="8" t="s">
        <v>158</v>
      </c>
      <c r="D24" s="7"/>
      <c r="E24" s="7"/>
      <c r="F24" s="7"/>
      <c r="H24" s="21"/>
      <c r="I24" s="21" t="s">
        <v>144</v>
      </c>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row>
    <row r="25" spans="2:131" s="1" customFormat="1" x14ac:dyDescent="0.25">
      <c r="B25" s="14"/>
      <c r="C25" s="4"/>
      <c r="D25" s="7"/>
      <c r="E25" s="7"/>
      <c r="F25" s="7"/>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row>
    <row r="26" spans="2:131" s="1" customFormat="1" x14ac:dyDescent="0.25">
      <c r="B26" s="14" t="s">
        <v>17</v>
      </c>
      <c r="C26" s="8" t="s">
        <v>162</v>
      </c>
      <c r="D26" s="23"/>
      <c r="E26" s="7"/>
      <c r="F26" s="7"/>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row>
    <row r="27" spans="2:131" s="1" customFormat="1" ht="22.5" customHeight="1" x14ac:dyDescent="0.25">
      <c r="B27" s="49" t="s">
        <v>31</v>
      </c>
      <c r="C27" s="50" t="s">
        <v>201</v>
      </c>
      <c r="D27" s="7"/>
      <c r="E27" s="7">
        <v>4</v>
      </c>
      <c r="F27" s="28">
        <f>IF(E27=2,0.0053,IF(E27=3,0.0079,IF(E27=1,0,0.0132)))</f>
        <v>1.32E-2</v>
      </c>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row>
    <row r="28" spans="2:131" s="1" customFormat="1" x14ac:dyDescent="0.25">
      <c r="B28" s="49" t="s">
        <v>33</v>
      </c>
      <c r="C28" s="50" t="s">
        <v>161</v>
      </c>
      <c r="D28" s="7"/>
      <c r="E28" s="7"/>
      <c r="F28" s="7"/>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row>
    <row r="29" spans="2:131" s="1" customFormat="1" x14ac:dyDescent="0.25">
      <c r="B29" s="49" t="s">
        <v>32</v>
      </c>
      <c r="C29" s="50" t="s">
        <v>160</v>
      </c>
      <c r="D29" s="7"/>
      <c r="E29" s="7"/>
      <c r="F29" s="7"/>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row>
    <row r="30" spans="2:131" s="1" customFormat="1" x14ac:dyDescent="0.25">
      <c r="B30" s="49" t="s">
        <v>200</v>
      </c>
      <c r="C30" s="50" t="s">
        <v>159</v>
      </c>
      <c r="D30" s="7"/>
      <c r="E30" s="7"/>
      <c r="F30" s="7"/>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row>
    <row r="31" spans="2:131" s="1" customFormat="1" x14ac:dyDescent="0.25">
      <c r="B31" s="7"/>
      <c r="C31" s="16"/>
      <c r="D31" s="7"/>
      <c r="E31" s="7"/>
      <c r="F31" s="7"/>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row>
    <row r="32" spans="2:131" s="1" customFormat="1" x14ac:dyDescent="0.25">
      <c r="B32" s="14"/>
      <c r="C32" s="4"/>
      <c r="D32" s="7"/>
      <c r="E32" s="7"/>
      <c r="F32" s="7"/>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row>
    <row r="33" spans="2:131" s="1" customFormat="1" x14ac:dyDescent="0.25">
      <c r="B33" s="7"/>
      <c r="C33" s="11" t="s">
        <v>163</v>
      </c>
      <c r="D33" s="29" t="s">
        <v>164</v>
      </c>
      <c r="E33" s="7"/>
      <c r="F33" s="30">
        <f>F36+F37+F38+F39+F40+F41+F42+F43+F48+F44+F45+F46</f>
        <v>7.7599999999999975E-2</v>
      </c>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row>
    <row r="34" spans="2:131" s="1" customFormat="1" x14ac:dyDescent="0.25">
      <c r="B34" s="7"/>
      <c r="D34" s="7"/>
      <c r="E34" s="7"/>
      <c r="F34" s="7"/>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c r="DL34" s="21"/>
      <c r="DM34" s="21"/>
      <c r="DN34" s="21"/>
      <c r="DO34" s="21"/>
      <c r="DP34" s="21"/>
      <c r="DQ34" s="21"/>
      <c r="DR34" s="21"/>
      <c r="DS34" s="21"/>
      <c r="DT34" s="21"/>
      <c r="DU34" s="21"/>
      <c r="DV34" s="21"/>
      <c r="DW34" s="21"/>
      <c r="DX34" s="21"/>
      <c r="DY34" s="21"/>
      <c r="DZ34" s="21"/>
      <c r="EA34" s="21"/>
    </row>
    <row r="35" spans="2:131" s="1" customFormat="1" ht="30" x14ac:dyDescent="0.25">
      <c r="B35" s="7" t="s">
        <v>18</v>
      </c>
      <c r="C35" s="8" t="s">
        <v>165</v>
      </c>
      <c r="D35" s="23"/>
      <c r="E35" s="7"/>
      <c r="F35" s="7"/>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c r="DP35" s="21"/>
      <c r="DQ35" s="21"/>
      <c r="DR35" s="21"/>
      <c r="DS35" s="21"/>
      <c r="DT35" s="21"/>
      <c r="DU35" s="21"/>
      <c r="DV35" s="21"/>
      <c r="DW35" s="21"/>
      <c r="DX35" s="21"/>
      <c r="DY35" s="21"/>
      <c r="DZ35" s="21"/>
      <c r="EA35" s="21"/>
    </row>
    <row r="36" spans="2:131" s="1" customFormat="1" x14ac:dyDescent="0.25">
      <c r="B36" s="31" t="s">
        <v>19</v>
      </c>
      <c r="C36" s="34" t="s">
        <v>166</v>
      </c>
      <c r="D36" s="7"/>
      <c r="E36" s="35">
        <v>1</v>
      </c>
      <c r="F36" s="28">
        <f>IF(E36=1,0.0113,0)</f>
        <v>1.1299999999999999E-2</v>
      </c>
      <c r="H36" s="21"/>
      <c r="I36" s="21" t="s">
        <v>143</v>
      </c>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row>
    <row r="37" spans="2:131" s="1" customFormat="1" x14ac:dyDescent="0.25">
      <c r="B37" s="31" t="s">
        <v>20</v>
      </c>
      <c r="C37" s="34" t="s">
        <v>167</v>
      </c>
      <c r="D37" s="7"/>
      <c r="E37" s="35">
        <v>1</v>
      </c>
      <c r="F37" s="28">
        <f>IF(E37=1,0.0094,0)</f>
        <v>9.4000000000000004E-3</v>
      </c>
      <c r="H37" s="21"/>
      <c r="I37" s="21" t="s">
        <v>144</v>
      </c>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c r="DL37" s="21"/>
      <c r="DM37" s="21"/>
      <c r="DN37" s="21"/>
      <c r="DO37" s="21"/>
      <c r="DP37" s="21"/>
      <c r="DQ37" s="21"/>
      <c r="DR37" s="21"/>
      <c r="DS37" s="21"/>
      <c r="DT37" s="21"/>
      <c r="DU37" s="21"/>
      <c r="DV37" s="21"/>
      <c r="DW37" s="21"/>
      <c r="DX37" s="21"/>
      <c r="DY37" s="21"/>
      <c r="DZ37" s="21"/>
      <c r="EA37" s="21"/>
    </row>
    <row r="38" spans="2:131" s="1" customFormat="1" x14ac:dyDescent="0.25">
      <c r="B38" s="32" t="s">
        <v>21</v>
      </c>
      <c r="C38" s="34" t="s">
        <v>168</v>
      </c>
      <c r="D38" s="7"/>
      <c r="E38" s="35">
        <v>1</v>
      </c>
      <c r="F38" s="28">
        <f>IF(E38=1,0.0094,0)</f>
        <v>9.4000000000000004E-3</v>
      </c>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row>
    <row r="39" spans="2:131" s="1" customFormat="1" x14ac:dyDescent="0.25">
      <c r="B39" s="31" t="s">
        <v>22</v>
      </c>
      <c r="C39" s="34" t="s">
        <v>169</v>
      </c>
      <c r="D39" s="7"/>
      <c r="E39" s="35">
        <v>1</v>
      </c>
      <c r="F39" s="28">
        <f>IF(E39=1,0.0057,0)</f>
        <v>5.7000000000000002E-3</v>
      </c>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row>
    <row r="40" spans="2:131" s="1" customFormat="1" x14ac:dyDescent="0.25">
      <c r="B40" s="31" t="s">
        <v>23</v>
      </c>
      <c r="C40" s="34" t="s">
        <v>170</v>
      </c>
      <c r="D40" s="7"/>
      <c r="E40" s="35">
        <v>1</v>
      </c>
      <c r="F40" s="28">
        <f>IF(E40=1,0.0057,0)</f>
        <v>5.7000000000000002E-3</v>
      </c>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row>
    <row r="41" spans="2:131" s="1" customFormat="1" x14ac:dyDescent="0.25">
      <c r="B41" s="32" t="s">
        <v>24</v>
      </c>
      <c r="C41" s="34" t="s">
        <v>171</v>
      </c>
      <c r="D41" s="7"/>
      <c r="E41" s="35">
        <v>1</v>
      </c>
      <c r="F41" s="28">
        <f>IF(E41=1,0.0057,0)</f>
        <v>5.7000000000000002E-3</v>
      </c>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c r="DL41" s="21"/>
      <c r="DM41" s="21"/>
      <c r="DN41" s="21"/>
      <c r="DO41" s="21"/>
      <c r="DP41" s="21"/>
      <c r="DQ41" s="21"/>
      <c r="DR41" s="21"/>
      <c r="DS41" s="21"/>
      <c r="DT41" s="21"/>
      <c r="DU41" s="21"/>
      <c r="DV41" s="21"/>
      <c r="DW41" s="21"/>
      <c r="DX41" s="21"/>
      <c r="DY41" s="21"/>
      <c r="DZ41" s="21"/>
      <c r="EA41" s="21"/>
    </row>
    <row r="42" spans="2:131" s="1" customFormat="1" x14ac:dyDescent="0.25">
      <c r="B42" s="31" t="s">
        <v>25</v>
      </c>
      <c r="C42" s="34" t="s">
        <v>172</v>
      </c>
      <c r="D42" s="7"/>
      <c r="E42" s="35">
        <v>1</v>
      </c>
      <c r="F42" s="28">
        <f>IF(E42=1,0.0057,0)</f>
        <v>5.7000000000000002E-3</v>
      </c>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row>
    <row r="43" spans="2:131" s="1" customFormat="1" x14ac:dyDescent="0.25">
      <c r="B43" s="31" t="s">
        <v>186</v>
      </c>
      <c r="C43" s="34" t="s">
        <v>190</v>
      </c>
      <c r="D43" s="7"/>
      <c r="E43" s="35">
        <v>1</v>
      </c>
      <c r="F43" s="28">
        <f>IF(E43=1,0.0057,0)</f>
        <v>5.7000000000000002E-3</v>
      </c>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c r="DL43" s="21"/>
      <c r="DM43" s="21"/>
      <c r="DN43" s="21"/>
      <c r="DO43" s="21"/>
      <c r="DP43" s="21"/>
      <c r="DQ43" s="21"/>
      <c r="DR43" s="21"/>
      <c r="DS43" s="21"/>
      <c r="DT43" s="21"/>
      <c r="DU43" s="21"/>
      <c r="DV43" s="21"/>
      <c r="DW43" s="21"/>
      <c r="DX43" s="21"/>
      <c r="DY43" s="21"/>
      <c r="DZ43" s="21"/>
      <c r="EA43" s="21"/>
    </row>
    <row r="44" spans="2:131" s="1" customFormat="1" x14ac:dyDescent="0.25">
      <c r="B44" s="31" t="s">
        <v>187</v>
      </c>
      <c r="C44" s="34" t="s">
        <v>191</v>
      </c>
      <c r="D44" s="7"/>
      <c r="E44" s="35">
        <v>1</v>
      </c>
      <c r="F44" s="28">
        <f t="shared" ref="F44:F46" si="0">IF(E44=1,0.0057,0)</f>
        <v>5.7000000000000002E-3</v>
      </c>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row>
    <row r="45" spans="2:131" s="1" customFormat="1" x14ac:dyDescent="0.25">
      <c r="B45" s="31" t="s">
        <v>188</v>
      </c>
      <c r="C45" s="34" t="s">
        <v>192</v>
      </c>
      <c r="D45" s="7"/>
      <c r="E45" s="35">
        <v>1</v>
      </c>
      <c r="F45" s="28">
        <f t="shared" si="0"/>
        <v>5.7000000000000002E-3</v>
      </c>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c r="DK45" s="21"/>
      <c r="DL45" s="21"/>
      <c r="DM45" s="21"/>
      <c r="DN45" s="21"/>
      <c r="DO45" s="21"/>
      <c r="DP45" s="21"/>
      <c r="DQ45" s="21"/>
      <c r="DR45" s="21"/>
      <c r="DS45" s="21"/>
      <c r="DT45" s="21"/>
      <c r="DU45" s="21"/>
      <c r="DV45" s="21"/>
      <c r="DW45" s="21"/>
      <c r="DX45" s="21"/>
      <c r="DY45" s="21"/>
      <c r="DZ45" s="21"/>
      <c r="EA45" s="21"/>
    </row>
    <row r="46" spans="2:131" s="1" customFormat="1" x14ac:dyDescent="0.25">
      <c r="B46" s="31" t="s">
        <v>189</v>
      </c>
      <c r="C46" s="34" t="s">
        <v>193</v>
      </c>
      <c r="D46" s="7"/>
      <c r="E46" s="35">
        <v>1</v>
      </c>
      <c r="F46" s="28">
        <f t="shared" si="0"/>
        <v>5.7000000000000002E-3</v>
      </c>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c r="DK46" s="21"/>
      <c r="DL46" s="21"/>
      <c r="DM46" s="21"/>
      <c r="DN46" s="21"/>
      <c r="DO46" s="21"/>
      <c r="DP46" s="21"/>
      <c r="DQ46" s="21"/>
      <c r="DR46" s="21"/>
      <c r="DS46" s="21"/>
      <c r="DT46" s="21"/>
      <c r="DU46" s="21"/>
      <c r="DV46" s="21"/>
      <c r="DW46" s="21"/>
      <c r="DX46" s="21"/>
      <c r="DY46" s="21"/>
      <c r="DZ46" s="21"/>
      <c r="EA46" s="21"/>
    </row>
    <row r="47" spans="2:131" s="1" customFormat="1" x14ac:dyDescent="0.25">
      <c r="B47" s="31"/>
      <c r="C47" s="34"/>
      <c r="D47" s="7"/>
      <c r="E47" s="35"/>
      <c r="F47" s="7"/>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c r="DK47" s="21"/>
      <c r="DL47" s="21"/>
      <c r="DM47" s="21"/>
      <c r="DN47" s="21"/>
      <c r="DO47" s="21"/>
      <c r="DP47" s="21"/>
      <c r="DQ47" s="21"/>
      <c r="DR47" s="21"/>
      <c r="DS47" s="21"/>
      <c r="DT47" s="21"/>
      <c r="DU47" s="21"/>
      <c r="DV47" s="21"/>
      <c r="DW47" s="21"/>
      <c r="DX47" s="21"/>
      <c r="DY47" s="21"/>
      <c r="DZ47" s="21"/>
      <c r="EA47" s="21"/>
    </row>
    <row r="48" spans="2:131" s="1" customFormat="1" ht="30" customHeight="1" x14ac:dyDescent="0.25">
      <c r="B48" s="31" t="s">
        <v>37</v>
      </c>
      <c r="C48" s="41" t="s">
        <v>173</v>
      </c>
      <c r="D48" s="7"/>
      <c r="E48" s="35">
        <v>1</v>
      </c>
      <c r="F48" s="28">
        <f>IF(E48=1,0.0019,0)</f>
        <v>1.9E-3</v>
      </c>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c r="DK48" s="21"/>
      <c r="DL48" s="21"/>
      <c r="DM48" s="21"/>
      <c r="DN48" s="21"/>
      <c r="DO48" s="21"/>
      <c r="DP48" s="21"/>
      <c r="DQ48" s="21"/>
      <c r="DR48" s="21"/>
      <c r="DS48" s="21"/>
      <c r="DT48" s="21"/>
      <c r="DU48" s="21"/>
      <c r="DV48" s="21"/>
      <c r="DW48" s="21"/>
      <c r="DX48" s="21"/>
      <c r="DY48" s="21"/>
      <c r="DZ48" s="21"/>
      <c r="EA48" s="21"/>
    </row>
    <row r="49" spans="2:131" s="1" customFormat="1" x14ac:dyDescent="0.25">
      <c r="B49" s="7"/>
      <c r="C49" s="33"/>
      <c r="D49" s="7"/>
      <c r="E49" s="35"/>
      <c r="F49" s="7"/>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c r="DK49" s="21"/>
      <c r="DL49" s="21"/>
      <c r="DM49" s="21"/>
      <c r="DN49" s="21"/>
      <c r="DO49" s="21"/>
      <c r="DP49" s="21"/>
      <c r="DQ49" s="21"/>
      <c r="DR49" s="21"/>
      <c r="DS49" s="21"/>
      <c r="DT49" s="21"/>
      <c r="DU49" s="21"/>
      <c r="DV49" s="21"/>
      <c r="DW49" s="21"/>
      <c r="DX49" s="21"/>
      <c r="DY49" s="21"/>
      <c r="DZ49" s="21"/>
      <c r="EA49" s="21"/>
    </row>
    <row r="50" spans="2:131" s="1" customFormat="1" x14ac:dyDescent="0.25">
      <c r="B50" s="14"/>
      <c r="C50" s="11" t="s">
        <v>174</v>
      </c>
      <c r="D50" s="29" t="s">
        <v>175</v>
      </c>
      <c r="E50" s="35"/>
      <c r="F50" s="30">
        <f>SUM(F52:F64)</f>
        <v>2.4000000000000004E-2</v>
      </c>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c r="DK50" s="21"/>
      <c r="DL50" s="21"/>
      <c r="DM50" s="21"/>
      <c r="DN50" s="21"/>
      <c r="DO50" s="21"/>
      <c r="DP50" s="21"/>
      <c r="DQ50" s="21"/>
      <c r="DR50" s="21"/>
      <c r="DS50" s="21"/>
      <c r="DT50" s="21"/>
      <c r="DU50" s="21"/>
      <c r="DV50" s="21"/>
      <c r="DW50" s="21"/>
      <c r="DX50" s="21"/>
      <c r="DY50" s="21"/>
      <c r="DZ50" s="21"/>
      <c r="EA50" s="21"/>
    </row>
    <row r="51" spans="2:131" s="1" customFormat="1" x14ac:dyDescent="0.25">
      <c r="B51" s="14"/>
      <c r="C51" s="11"/>
      <c r="D51" s="7"/>
      <c r="E51" s="35"/>
      <c r="F51" s="28"/>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c r="DL51" s="21"/>
      <c r="DM51" s="21"/>
      <c r="DN51" s="21"/>
      <c r="DO51" s="21"/>
      <c r="DP51" s="21"/>
      <c r="DQ51" s="21"/>
      <c r="DR51" s="21"/>
      <c r="DS51" s="21"/>
      <c r="DT51" s="21"/>
      <c r="DU51" s="21"/>
      <c r="DV51" s="21"/>
      <c r="DW51" s="21"/>
      <c r="DX51" s="21"/>
      <c r="DY51" s="21"/>
      <c r="DZ51" s="21"/>
      <c r="EA51" s="21"/>
    </row>
    <row r="52" spans="2:131" s="1" customFormat="1" x14ac:dyDescent="0.25">
      <c r="B52" s="14" t="s">
        <v>26</v>
      </c>
      <c r="C52" s="17" t="s">
        <v>176</v>
      </c>
      <c r="D52" s="7"/>
      <c r="E52" s="35">
        <v>1</v>
      </c>
      <c r="F52" s="28">
        <f>IF(E52=1,0.0036,0)</f>
        <v>3.5999999999999999E-3</v>
      </c>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c r="DL52" s="21"/>
      <c r="DM52" s="21"/>
      <c r="DN52" s="21"/>
      <c r="DO52" s="21"/>
      <c r="DP52" s="21"/>
      <c r="DQ52" s="21"/>
      <c r="DR52" s="21"/>
      <c r="DS52" s="21"/>
      <c r="DT52" s="21"/>
      <c r="DU52" s="21"/>
      <c r="DV52" s="21"/>
      <c r="DW52" s="21"/>
      <c r="DX52" s="21"/>
      <c r="DY52" s="21"/>
      <c r="DZ52" s="21"/>
      <c r="EA52" s="21"/>
    </row>
    <row r="53" spans="2:131" s="1" customFormat="1" x14ac:dyDescent="0.25">
      <c r="B53" s="14"/>
      <c r="C53" s="17"/>
      <c r="D53" s="7"/>
      <c r="E53" s="35"/>
      <c r="F53" s="28"/>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c r="DL53" s="21"/>
      <c r="DM53" s="21"/>
      <c r="DN53" s="21"/>
      <c r="DO53" s="21"/>
      <c r="DP53" s="21"/>
      <c r="DQ53" s="21"/>
      <c r="DR53" s="21"/>
      <c r="DS53" s="21"/>
      <c r="DT53" s="21"/>
      <c r="DU53" s="21"/>
      <c r="DV53" s="21"/>
      <c r="DW53" s="21"/>
      <c r="DX53" s="21"/>
      <c r="DY53" s="21"/>
      <c r="DZ53" s="21"/>
      <c r="EA53" s="21"/>
    </row>
    <row r="54" spans="2:131" s="1" customFormat="1" x14ac:dyDescent="0.25">
      <c r="B54" s="14" t="s">
        <v>38</v>
      </c>
      <c r="C54" s="17" t="s">
        <v>177</v>
      </c>
      <c r="D54" s="7"/>
      <c r="E54" s="35">
        <v>1</v>
      </c>
      <c r="F54" s="28">
        <f>IF(E54=1,0.0077,0)</f>
        <v>7.7000000000000002E-3</v>
      </c>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c r="DL54" s="21"/>
      <c r="DM54" s="21"/>
      <c r="DN54" s="21"/>
      <c r="DO54" s="21"/>
      <c r="DP54" s="21"/>
      <c r="DQ54" s="21"/>
      <c r="DR54" s="21"/>
      <c r="DS54" s="21"/>
      <c r="DT54" s="21"/>
      <c r="DU54" s="21"/>
      <c r="DV54" s="21"/>
      <c r="DW54" s="21"/>
      <c r="DX54" s="21"/>
      <c r="DY54" s="21"/>
      <c r="DZ54" s="21"/>
      <c r="EA54" s="21"/>
    </row>
    <row r="55" spans="2:131" s="1" customFormat="1" x14ac:dyDescent="0.25">
      <c r="B55" s="14"/>
      <c r="C55" s="11"/>
      <c r="D55" s="7"/>
      <c r="E55" s="35"/>
      <c r="F55" s="28"/>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21"/>
      <c r="DX55" s="21"/>
      <c r="DY55" s="21"/>
      <c r="DZ55" s="21"/>
      <c r="EA55" s="21"/>
    </row>
    <row r="56" spans="2:131" s="1" customFormat="1" x14ac:dyDescent="0.25">
      <c r="B56" s="14" t="s">
        <v>39</v>
      </c>
      <c r="C56" s="17" t="s">
        <v>178</v>
      </c>
      <c r="D56" s="7"/>
      <c r="E56" s="35">
        <v>1</v>
      </c>
      <c r="F56" s="28">
        <f>IF(E56=1,0.001,0)</f>
        <v>1E-3</v>
      </c>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row>
    <row r="57" spans="2:131" s="1" customFormat="1" x14ac:dyDescent="0.25">
      <c r="B57" s="14"/>
      <c r="C57" s="17"/>
      <c r="D57" s="7"/>
      <c r="E57" s="35"/>
      <c r="F57" s="28"/>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row>
    <row r="58" spans="2:131" s="1" customFormat="1" ht="45" x14ac:dyDescent="0.25">
      <c r="B58" s="14" t="s">
        <v>40</v>
      </c>
      <c r="C58" s="16" t="s">
        <v>179</v>
      </c>
      <c r="D58" s="7"/>
      <c r="E58" s="35">
        <v>1</v>
      </c>
      <c r="F58" s="28">
        <f>IF(E58=1,0.0051,0)</f>
        <v>5.1000000000000004E-3</v>
      </c>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c r="DK58" s="21"/>
      <c r="DL58" s="21"/>
      <c r="DM58" s="21"/>
      <c r="DN58" s="21"/>
      <c r="DO58" s="21"/>
      <c r="DP58" s="21"/>
      <c r="DQ58" s="21"/>
      <c r="DR58" s="21"/>
      <c r="DS58" s="21"/>
      <c r="DT58" s="21"/>
      <c r="DU58" s="21"/>
      <c r="DV58" s="21"/>
      <c r="DW58" s="21"/>
      <c r="DX58" s="21"/>
      <c r="DY58" s="21"/>
      <c r="DZ58" s="21"/>
      <c r="EA58" s="21"/>
    </row>
    <row r="59" spans="2:131" s="1" customFormat="1" x14ac:dyDescent="0.25">
      <c r="B59" s="14"/>
      <c r="C59" s="11"/>
      <c r="D59" s="7"/>
      <c r="E59" s="35"/>
      <c r="F59" s="28"/>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row>
    <row r="60" spans="2:131" s="1" customFormat="1" x14ac:dyDescent="0.25">
      <c r="B60" s="14" t="s">
        <v>41</v>
      </c>
      <c r="C60" s="18" t="s">
        <v>180</v>
      </c>
      <c r="D60" s="7"/>
      <c r="E60" s="35"/>
      <c r="F60" s="28"/>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row>
    <row r="61" spans="2:131" s="1" customFormat="1" x14ac:dyDescent="0.25">
      <c r="B61" s="14" t="s">
        <v>42</v>
      </c>
      <c r="C61" s="16" t="s">
        <v>181</v>
      </c>
      <c r="D61" s="7"/>
      <c r="E61" s="35">
        <v>1</v>
      </c>
      <c r="F61" s="28">
        <f>IF(E61=1,0.001,0)</f>
        <v>1E-3</v>
      </c>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row>
    <row r="62" spans="2:131" s="1" customFormat="1" ht="45" x14ac:dyDescent="0.25">
      <c r="B62" s="14" t="s">
        <v>43</v>
      </c>
      <c r="C62" s="16" t="s">
        <v>182</v>
      </c>
      <c r="D62" s="7"/>
      <c r="E62" s="35">
        <v>1</v>
      </c>
      <c r="F62" s="28">
        <f>IF(E62=1,0.0051,0)</f>
        <v>5.1000000000000004E-3</v>
      </c>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row>
    <row r="63" spans="2:131" s="1" customFormat="1" x14ac:dyDescent="0.25">
      <c r="B63" s="14"/>
      <c r="C63" s="11"/>
      <c r="D63" s="7"/>
      <c r="E63" s="35"/>
      <c r="F63" s="28"/>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row>
    <row r="64" spans="2:131" s="1" customFormat="1" ht="30" x14ac:dyDescent="0.25">
      <c r="B64" s="14" t="s">
        <v>44</v>
      </c>
      <c r="C64" s="17" t="s">
        <v>183</v>
      </c>
      <c r="D64" s="7"/>
      <c r="E64" s="35">
        <v>1</v>
      </c>
      <c r="F64" s="28">
        <f>IF(E64=1,0.0005,0)</f>
        <v>5.0000000000000001E-4</v>
      </c>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row>
    <row r="65" spans="2:131" s="1" customFormat="1" x14ac:dyDescent="0.25">
      <c r="B65" s="14"/>
      <c r="C65" s="4"/>
      <c r="D65" s="7"/>
      <c r="E65" s="7"/>
      <c r="F65" s="7"/>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row>
    <row r="66" spans="2:131" s="1" customFormat="1" x14ac:dyDescent="0.25">
      <c r="B66" s="14"/>
      <c r="C66" s="20"/>
      <c r="D66" s="26" t="s">
        <v>185</v>
      </c>
      <c r="E66" s="7"/>
      <c r="F66" s="36">
        <f>IF('Eligibility (01)'!F39="YES",IF((F8+F18+F33+F50)&gt;=0.1,0.1,SUM(F8,F18,F33,F50)),0)</f>
        <v>0</v>
      </c>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row>
    <row r="67" spans="2:131" x14ac:dyDescent="0.25">
      <c r="B67" s="12"/>
      <c r="C67" s="13"/>
      <c r="D67" s="12"/>
      <c r="E67" s="12"/>
      <c r="F67" s="12"/>
    </row>
    <row r="68" spans="2:131" ht="33" customHeight="1" x14ac:dyDescent="0.25">
      <c r="B68" s="67" t="s">
        <v>137</v>
      </c>
      <c r="C68" s="68"/>
      <c r="D68" s="69"/>
    </row>
    <row r="69" spans="2:131" ht="34.15" customHeight="1" x14ac:dyDescent="0.25">
      <c r="B69" s="70" t="s">
        <v>184</v>
      </c>
      <c r="C69" s="70"/>
      <c r="D69" s="70"/>
    </row>
  </sheetData>
  <mergeCells count="5">
    <mergeCell ref="B2:G2"/>
    <mergeCell ref="B4:F4"/>
    <mergeCell ref="B5:G5"/>
    <mergeCell ref="B68:D68"/>
    <mergeCell ref="B69:D69"/>
  </mergeCells>
  <phoneticPr fontId="9" type="noConversion"/>
  <pageMargins left="0.511811024" right="0.511811024" top="0.78740157499999996" bottom="0.78740157499999996" header="0.31496062000000002" footer="0.31496062000000002"/>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Drop Down 1">
              <controlPr defaultSize="0" autoLine="0" autoPict="0">
                <anchor moveWithCells="1">
                  <from>
                    <xdr:col>3</xdr:col>
                    <xdr:colOff>142875</xdr:colOff>
                    <xdr:row>10</xdr:row>
                    <xdr:rowOff>28575</xdr:rowOff>
                  </from>
                  <to>
                    <xdr:col>3</xdr:col>
                    <xdr:colOff>3543300</xdr:colOff>
                    <xdr:row>10</xdr:row>
                    <xdr:rowOff>276225</xdr:rowOff>
                  </to>
                </anchor>
              </controlPr>
            </control>
          </mc:Choice>
        </mc:AlternateContent>
        <mc:AlternateContent xmlns:mc="http://schemas.openxmlformats.org/markup-compatibility/2006">
          <mc:Choice Requires="x14">
            <control shapeId="3075" r:id="rId5" name="Drop Down 3">
              <controlPr defaultSize="0" autoLine="0" autoPict="0">
                <anchor moveWithCells="1">
                  <from>
                    <xdr:col>3</xdr:col>
                    <xdr:colOff>85725</xdr:colOff>
                    <xdr:row>35</xdr:row>
                    <xdr:rowOff>9525</xdr:rowOff>
                  </from>
                  <to>
                    <xdr:col>3</xdr:col>
                    <xdr:colOff>3562350</xdr:colOff>
                    <xdr:row>35</xdr:row>
                    <xdr:rowOff>171450</xdr:rowOff>
                  </to>
                </anchor>
              </controlPr>
            </control>
          </mc:Choice>
        </mc:AlternateContent>
        <mc:AlternateContent xmlns:mc="http://schemas.openxmlformats.org/markup-compatibility/2006">
          <mc:Choice Requires="x14">
            <control shapeId="3079" r:id="rId6" name="Drop Down 7">
              <controlPr defaultSize="0" autoLine="0" autoPict="0">
                <anchor moveWithCells="1">
                  <from>
                    <xdr:col>3</xdr:col>
                    <xdr:colOff>104775</xdr:colOff>
                    <xdr:row>12</xdr:row>
                    <xdr:rowOff>171450</xdr:rowOff>
                  </from>
                  <to>
                    <xdr:col>3</xdr:col>
                    <xdr:colOff>3571875</xdr:colOff>
                    <xdr:row>13</xdr:row>
                    <xdr:rowOff>228600</xdr:rowOff>
                  </to>
                </anchor>
              </controlPr>
            </control>
          </mc:Choice>
        </mc:AlternateContent>
        <mc:AlternateContent xmlns:mc="http://schemas.openxmlformats.org/markup-compatibility/2006">
          <mc:Choice Requires="x14">
            <control shapeId="3084" r:id="rId7" name="Drop Down 12">
              <controlPr defaultSize="0" autoLine="0" autoPict="0">
                <anchor moveWithCells="1">
                  <from>
                    <xdr:col>3</xdr:col>
                    <xdr:colOff>85725</xdr:colOff>
                    <xdr:row>20</xdr:row>
                    <xdr:rowOff>66675</xdr:rowOff>
                  </from>
                  <to>
                    <xdr:col>3</xdr:col>
                    <xdr:colOff>3562350</xdr:colOff>
                    <xdr:row>21</xdr:row>
                    <xdr:rowOff>0</xdr:rowOff>
                  </to>
                </anchor>
              </controlPr>
            </control>
          </mc:Choice>
        </mc:AlternateContent>
        <mc:AlternateContent xmlns:mc="http://schemas.openxmlformats.org/markup-compatibility/2006">
          <mc:Choice Requires="x14">
            <control shapeId="3085" r:id="rId8" name="Drop Down 13">
              <controlPr defaultSize="0" autoLine="0" autoPict="0">
                <anchor moveWithCells="1">
                  <from>
                    <xdr:col>3</xdr:col>
                    <xdr:colOff>85725</xdr:colOff>
                    <xdr:row>26</xdr:row>
                    <xdr:rowOff>19050</xdr:rowOff>
                  </from>
                  <to>
                    <xdr:col>3</xdr:col>
                    <xdr:colOff>3552825</xdr:colOff>
                    <xdr:row>27</xdr:row>
                    <xdr:rowOff>0</xdr:rowOff>
                  </to>
                </anchor>
              </controlPr>
            </control>
          </mc:Choice>
        </mc:AlternateContent>
        <mc:AlternateContent xmlns:mc="http://schemas.openxmlformats.org/markup-compatibility/2006">
          <mc:Choice Requires="x14">
            <control shapeId="3088" r:id="rId9" name="Drop Down 16">
              <controlPr defaultSize="0" autoLine="0" autoPict="0">
                <anchor moveWithCells="1">
                  <from>
                    <xdr:col>3</xdr:col>
                    <xdr:colOff>85725</xdr:colOff>
                    <xdr:row>36</xdr:row>
                    <xdr:rowOff>19050</xdr:rowOff>
                  </from>
                  <to>
                    <xdr:col>3</xdr:col>
                    <xdr:colOff>3562350</xdr:colOff>
                    <xdr:row>37</xdr:row>
                    <xdr:rowOff>0</xdr:rowOff>
                  </to>
                </anchor>
              </controlPr>
            </control>
          </mc:Choice>
        </mc:AlternateContent>
        <mc:AlternateContent xmlns:mc="http://schemas.openxmlformats.org/markup-compatibility/2006">
          <mc:Choice Requires="x14">
            <control shapeId="3089" r:id="rId10" name="Drop Down 17">
              <controlPr defaultSize="0" autoLine="0" autoPict="0">
                <anchor moveWithCells="1">
                  <from>
                    <xdr:col>3</xdr:col>
                    <xdr:colOff>85725</xdr:colOff>
                    <xdr:row>37</xdr:row>
                    <xdr:rowOff>19050</xdr:rowOff>
                  </from>
                  <to>
                    <xdr:col>3</xdr:col>
                    <xdr:colOff>3562350</xdr:colOff>
                    <xdr:row>38</xdr:row>
                    <xdr:rowOff>0</xdr:rowOff>
                  </to>
                </anchor>
              </controlPr>
            </control>
          </mc:Choice>
        </mc:AlternateContent>
        <mc:AlternateContent xmlns:mc="http://schemas.openxmlformats.org/markup-compatibility/2006">
          <mc:Choice Requires="x14">
            <control shapeId="3090" r:id="rId11" name="Drop Down 18">
              <controlPr defaultSize="0" autoLine="0" autoPict="0">
                <anchor moveWithCells="1">
                  <from>
                    <xdr:col>3</xdr:col>
                    <xdr:colOff>85725</xdr:colOff>
                    <xdr:row>38</xdr:row>
                    <xdr:rowOff>19050</xdr:rowOff>
                  </from>
                  <to>
                    <xdr:col>3</xdr:col>
                    <xdr:colOff>3562350</xdr:colOff>
                    <xdr:row>39</xdr:row>
                    <xdr:rowOff>0</xdr:rowOff>
                  </to>
                </anchor>
              </controlPr>
            </control>
          </mc:Choice>
        </mc:AlternateContent>
        <mc:AlternateContent xmlns:mc="http://schemas.openxmlformats.org/markup-compatibility/2006">
          <mc:Choice Requires="x14">
            <control shapeId="3091" r:id="rId12" name="Drop Down 19">
              <controlPr defaultSize="0" autoLine="0" autoPict="0">
                <anchor moveWithCells="1">
                  <from>
                    <xdr:col>3</xdr:col>
                    <xdr:colOff>85725</xdr:colOff>
                    <xdr:row>39</xdr:row>
                    <xdr:rowOff>19050</xdr:rowOff>
                  </from>
                  <to>
                    <xdr:col>3</xdr:col>
                    <xdr:colOff>3562350</xdr:colOff>
                    <xdr:row>40</xdr:row>
                    <xdr:rowOff>0</xdr:rowOff>
                  </to>
                </anchor>
              </controlPr>
            </control>
          </mc:Choice>
        </mc:AlternateContent>
        <mc:AlternateContent xmlns:mc="http://schemas.openxmlformats.org/markup-compatibility/2006">
          <mc:Choice Requires="x14">
            <control shapeId="3092" r:id="rId13" name="Drop Down 20">
              <controlPr defaultSize="0" autoLine="0" autoPict="0">
                <anchor moveWithCells="1">
                  <from>
                    <xdr:col>3</xdr:col>
                    <xdr:colOff>85725</xdr:colOff>
                    <xdr:row>40</xdr:row>
                    <xdr:rowOff>19050</xdr:rowOff>
                  </from>
                  <to>
                    <xdr:col>3</xdr:col>
                    <xdr:colOff>3562350</xdr:colOff>
                    <xdr:row>41</xdr:row>
                    <xdr:rowOff>0</xdr:rowOff>
                  </to>
                </anchor>
              </controlPr>
            </control>
          </mc:Choice>
        </mc:AlternateContent>
        <mc:AlternateContent xmlns:mc="http://schemas.openxmlformats.org/markup-compatibility/2006">
          <mc:Choice Requires="x14">
            <control shapeId="3093" r:id="rId14" name="Drop Down 21">
              <controlPr defaultSize="0" autoLine="0" autoPict="0">
                <anchor moveWithCells="1">
                  <from>
                    <xdr:col>3</xdr:col>
                    <xdr:colOff>85725</xdr:colOff>
                    <xdr:row>41</xdr:row>
                    <xdr:rowOff>19050</xdr:rowOff>
                  </from>
                  <to>
                    <xdr:col>3</xdr:col>
                    <xdr:colOff>3562350</xdr:colOff>
                    <xdr:row>42</xdr:row>
                    <xdr:rowOff>0</xdr:rowOff>
                  </to>
                </anchor>
              </controlPr>
            </control>
          </mc:Choice>
        </mc:AlternateContent>
        <mc:AlternateContent xmlns:mc="http://schemas.openxmlformats.org/markup-compatibility/2006">
          <mc:Choice Requires="x14">
            <control shapeId="3095" r:id="rId15" name="Drop Down 23">
              <controlPr defaultSize="0" autoLine="0" autoPict="0">
                <anchor moveWithCells="1">
                  <from>
                    <xdr:col>3</xdr:col>
                    <xdr:colOff>95250</xdr:colOff>
                    <xdr:row>47</xdr:row>
                    <xdr:rowOff>95250</xdr:rowOff>
                  </from>
                  <to>
                    <xdr:col>3</xdr:col>
                    <xdr:colOff>3571875</xdr:colOff>
                    <xdr:row>47</xdr:row>
                    <xdr:rowOff>247650</xdr:rowOff>
                  </to>
                </anchor>
              </controlPr>
            </control>
          </mc:Choice>
        </mc:AlternateContent>
        <mc:AlternateContent xmlns:mc="http://schemas.openxmlformats.org/markup-compatibility/2006">
          <mc:Choice Requires="x14">
            <control shapeId="3105" r:id="rId16" name="Drop Down 33">
              <controlPr defaultSize="0" autoLine="0" autoPict="0">
                <anchor moveWithCells="1">
                  <from>
                    <xdr:col>3</xdr:col>
                    <xdr:colOff>104775</xdr:colOff>
                    <xdr:row>50</xdr:row>
                    <xdr:rowOff>161925</xdr:rowOff>
                  </from>
                  <to>
                    <xdr:col>3</xdr:col>
                    <xdr:colOff>3600450</xdr:colOff>
                    <xdr:row>51</xdr:row>
                    <xdr:rowOff>171450</xdr:rowOff>
                  </to>
                </anchor>
              </controlPr>
            </control>
          </mc:Choice>
        </mc:AlternateContent>
        <mc:AlternateContent xmlns:mc="http://schemas.openxmlformats.org/markup-compatibility/2006">
          <mc:Choice Requires="x14">
            <control shapeId="3106" r:id="rId17" name="Drop Down 34">
              <controlPr defaultSize="0" autoLine="0" autoPict="0">
                <anchor moveWithCells="1">
                  <from>
                    <xdr:col>3</xdr:col>
                    <xdr:colOff>95250</xdr:colOff>
                    <xdr:row>53</xdr:row>
                    <xdr:rowOff>19050</xdr:rowOff>
                  </from>
                  <to>
                    <xdr:col>3</xdr:col>
                    <xdr:colOff>3590925</xdr:colOff>
                    <xdr:row>54</xdr:row>
                    <xdr:rowOff>19050</xdr:rowOff>
                  </to>
                </anchor>
              </controlPr>
            </control>
          </mc:Choice>
        </mc:AlternateContent>
        <mc:AlternateContent xmlns:mc="http://schemas.openxmlformats.org/markup-compatibility/2006">
          <mc:Choice Requires="x14">
            <control shapeId="3107" r:id="rId18" name="Drop Down 35">
              <controlPr defaultSize="0" autoLine="0" autoPict="0">
                <anchor moveWithCells="1">
                  <from>
                    <xdr:col>3</xdr:col>
                    <xdr:colOff>85725</xdr:colOff>
                    <xdr:row>55</xdr:row>
                    <xdr:rowOff>19050</xdr:rowOff>
                  </from>
                  <to>
                    <xdr:col>3</xdr:col>
                    <xdr:colOff>3581400</xdr:colOff>
                    <xdr:row>56</xdr:row>
                    <xdr:rowOff>28575</xdr:rowOff>
                  </to>
                </anchor>
              </controlPr>
            </control>
          </mc:Choice>
        </mc:AlternateContent>
        <mc:AlternateContent xmlns:mc="http://schemas.openxmlformats.org/markup-compatibility/2006">
          <mc:Choice Requires="x14">
            <control shapeId="3108" r:id="rId19" name="Drop Down 36">
              <controlPr defaultSize="0" autoLine="0" autoPict="0">
                <anchor moveWithCells="1">
                  <from>
                    <xdr:col>3</xdr:col>
                    <xdr:colOff>85725</xdr:colOff>
                    <xdr:row>57</xdr:row>
                    <xdr:rowOff>114300</xdr:rowOff>
                  </from>
                  <to>
                    <xdr:col>3</xdr:col>
                    <xdr:colOff>3629025</xdr:colOff>
                    <xdr:row>57</xdr:row>
                    <xdr:rowOff>323850</xdr:rowOff>
                  </to>
                </anchor>
              </controlPr>
            </control>
          </mc:Choice>
        </mc:AlternateContent>
        <mc:AlternateContent xmlns:mc="http://schemas.openxmlformats.org/markup-compatibility/2006">
          <mc:Choice Requires="x14">
            <control shapeId="3110" r:id="rId20" name="Drop Down 38">
              <controlPr defaultSize="0" autoLine="0" autoPict="0">
                <anchor moveWithCells="1">
                  <from>
                    <xdr:col>3</xdr:col>
                    <xdr:colOff>85725</xdr:colOff>
                    <xdr:row>60</xdr:row>
                    <xdr:rowOff>9525</xdr:rowOff>
                  </from>
                  <to>
                    <xdr:col>3</xdr:col>
                    <xdr:colOff>3562350</xdr:colOff>
                    <xdr:row>60</xdr:row>
                    <xdr:rowOff>171450</xdr:rowOff>
                  </to>
                </anchor>
              </controlPr>
            </control>
          </mc:Choice>
        </mc:AlternateContent>
        <mc:AlternateContent xmlns:mc="http://schemas.openxmlformats.org/markup-compatibility/2006">
          <mc:Choice Requires="x14">
            <control shapeId="3111" r:id="rId21" name="Drop Down 39">
              <controlPr defaultSize="0" autoLine="0" autoPict="0">
                <anchor moveWithCells="1">
                  <from>
                    <xdr:col>3</xdr:col>
                    <xdr:colOff>85725</xdr:colOff>
                    <xdr:row>61</xdr:row>
                    <xdr:rowOff>123825</xdr:rowOff>
                  </from>
                  <to>
                    <xdr:col>3</xdr:col>
                    <xdr:colOff>3562350</xdr:colOff>
                    <xdr:row>61</xdr:row>
                    <xdr:rowOff>285750</xdr:rowOff>
                  </to>
                </anchor>
              </controlPr>
            </control>
          </mc:Choice>
        </mc:AlternateContent>
        <mc:AlternateContent xmlns:mc="http://schemas.openxmlformats.org/markup-compatibility/2006">
          <mc:Choice Requires="x14">
            <control shapeId="3113" r:id="rId22" name="Drop Down 41">
              <controlPr defaultSize="0" autoLine="0" autoPict="0">
                <anchor moveWithCells="1">
                  <from>
                    <xdr:col>3</xdr:col>
                    <xdr:colOff>85725</xdr:colOff>
                    <xdr:row>63</xdr:row>
                    <xdr:rowOff>19050</xdr:rowOff>
                  </from>
                  <to>
                    <xdr:col>3</xdr:col>
                    <xdr:colOff>3562350</xdr:colOff>
                    <xdr:row>63</xdr:row>
                    <xdr:rowOff>180975</xdr:rowOff>
                  </to>
                </anchor>
              </controlPr>
            </control>
          </mc:Choice>
        </mc:AlternateContent>
        <mc:AlternateContent xmlns:mc="http://schemas.openxmlformats.org/markup-compatibility/2006">
          <mc:Choice Requires="x14">
            <control shapeId="3120" r:id="rId23" name="Drop Down 48">
              <controlPr defaultSize="0" autoLine="0" autoPict="0">
                <anchor moveWithCells="1">
                  <from>
                    <xdr:col>3</xdr:col>
                    <xdr:colOff>85725</xdr:colOff>
                    <xdr:row>15</xdr:row>
                    <xdr:rowOff>57150</xdr:rowOff>
                  </from>
                  <to>
                    <xdr:col>3</xdr:col>
                    <xdr:colOff>3590925</xdr:colOff>
                    <xdr:row>15</xdr:row>
                    <xdr:rowOff>295275</xdr:rowOff>
                  </to>
                </anchor>
              </controlPr>
            </control>
          </mc:Choice>
        </mc:AlternateContent>
        <mc:AlternateContent xmlns:mc="http://schemas.openxmlformats.org/markup-compatibility/2006">
          <mc:Choice Requires="x14">
            <control shapeId="3121" r:id="rId24" name="Drop Down 49">
              <controlPr defaultSize="0" autoLine="0" autoPict="0">
                <anchor moveWithCells="1">
                  <from>
                    <xdr:col>3</xdr:col>
                    <xdr:colOff>95250</xdr:colOff>
                    <xdr:row>42</xdr:row>
                    <xdr:rowOff>19050</xdr:rowOff>
                  </from>
                  <to>
                    <xdr:col>3</xdr:col>
                    <xdr:colOff>3571875</xdr:colOff>
                    <xdr:row>43</xdr:row>
                    <xdr:rowOff>0</xdr:rowOff>
                  </to>
                </anchor>
              </controlPr>
            </control>
          </mc:Choice>
        </mc:AlternateContent>
        <mc:AlternateContent xmlns:mc="http://schemas.openxmlformats.org/markup-compatibility/2006">
          <mc:Choice Requires="x14">
            <control shapeId="3122" r:id="rId25" name="Drop Down 50">
              <controlPr defaultSize="0" autoLine="0" autoPict="0">
                <anchor moveWithCells="1">
                  <from>
                    <xdr:col>3</xdr:col>
                    <xdr:colOff>104775</xdr:colOff>
                    <xdr:row>43</xdr:row>
                    <xdr:rowOff>28575</xdr:rowOff>
                  </from>
                  <to>
                    <xdr:col>3</xdr:col>
                    <xdr:colOff>3590925</xdr:colOff>
                    <xdr:row>44</xdr:row>
                    <xdr:rowOff>9525</xdr:rowOff>
                  </to>
                </anchor>
              </controlPr>
            </control>
          </mc:Choice>
        </mc:AlternateContent>
        <mc:AlternateContent xmlns:mc="http://schemas.openxmlformats.org/markup-compatibility/2006">
          <mc:Choice Requires="x14">
            <control shapeId="3123" r:id="rId26" name="Drop Down 51">
              <controlPr defaultSize="0" autoLine="0" autoPict="0">
                <anchor moveWithCells="1">
                  <from>
                    <xdr:col>3</xdr:col>
                    <xdr:colOff>104775</xdr:colOff>
                    <xdr:row>44</xdr:row>
                    <xdr:rowOff>28575</xdr:rowOff>
                  </from>
                  <to>
                    <xdr:col>3</xdr:col>
                    <xdr:colOff>3590925</xdr:colOff>
                    <xdr:row>45</xdr:row>
                    <xdr:rowOff>9525</xdr:rowOff>
                  </to>
                </anchor>
              </controlPr>
            </control>
          </mc:Choice>
        </mc:AlternateContent>
        <mc:AlternateContent xmlns:mc="http://schemas.openxmlformats.org/markup-compatibility/2006">
          <mc:Choice Requires="x14">
            <control shapeId="3124" r:id="rId27" name="Drop Down 52">
              <controlPr defaultSize="0" autoLine="0" autoPict="0">
                <anchor moveWithCells="1">
                  <from>
                    <xdr:col>3</xdr:col>
                    <xdr:colOff>114300</xdr:colOff>
                    <xdr:row>45</xdr:row>
                    <xdr:rowOff>28575</xdr:rowOff>
                  </from>
                  <to>
                    <xdr:col>3</xdr:col>
                    <xdr:colOff>3600450</xdr:colOff>
                    <xdr:row>46</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788D7-CB25-4F74-85D0-35009BECC472}">
  <dimension ref="A1:B71"/>
  <sheetViews>
    <sheetView workbookViewId="0">
      <pane ySplit="3" topLeftCell="A4" activePane="bottomLeft" state="frozen"/>
      <selection pane="bottomLeft" activeCell="A24" sqref="A24"/>
    </sheetView>
  </sheetViews>
  <sheetFormatPr defaultColWidth="8.85546875" defaultRowHeight="15.75" x14ac:dyDescent="0.25"/>
  <cols>
    <col min="1" max="1" width="20.7109375" style="42" customWidth="1"/>
    <col min="2" max="2" width="25.7109375" style="42" customWidth="1"/>
    <col min="3" max="3" width="15" style="42" customWidth="1"/>
    <col min="4" max="16384" width="8.85546875" style="42"/>
  </cols>
  <sheetData>
    <row r="1" spans="1:2" x14ac:dyDescent="0.25">
      <c r="A1" s="71" t="s">
        <v>45</v>
      </c>
      <c r="B1" s="72"/>
    </row>
    <row r="2" spans="1:2" x14ac:dyDescent="0.25">
      <c r="A2" s="73" t="s">
        <v>46</v>
      </c>
      <c r="B2" s="73"/>
    </row>
    <row r="3" spans="1:2" ht="16.5" thickBot="1" x14ac:dyDescent="0.3">
      <c r="A3" s="43" t="s">
        <v>47</v>
      </c>
      <c r="B3" s="44" t="s">
        <v>48</v>
      </c>
    </row>
    <row r="4" spans="1:2" ht="16.5" thickBot="1" x14ac:dyDescent="0.3">
      <c r="A4" s="45" t="s">
        <v>49</v>
      </c>
      <c r="B4" s="46">
        <v>8</v>
      </c>
    </row>
    <row r="5" spans="1:2" ht="16.5" thickBot="1" x14ac:dyDescent="0.3">
      <c r="A5" s="45" t="s">
        <v>50</v>
      </c>
      <c r="B5" s="47">
        <v>25</v>
      </c>
    </row>
    <row r="6" spans="1:2" ht="16.5" thickBot="1" x14ac:dyDescent="0.3">
      <c r="A6" s="45" t="s">
        <v>51</v>
      </c>
      <c r="B6" s="46">
        <v>15</v>
      </c>
    </row>
    <row r="7" spans="1:2" ht="16.5" thickBot="1" x14ac:dyDescent="0.3">
      <c r="A7" s="45" t="s">
        <v>52</v>
      </c>
      <c r="B7" s="46">
        <v>15</v>
      </c>
    </row>
    <row r="8" spans="1:2" ht="16.5" thickBot="1" x14ac:dyDescent="0.3">
      <c r="A8" s="45" t="s">
        <v>53</v>
      </c>
      <c r="B8" s="47">
        <v>25</v>
      </c>
    </row>
    <row r="9" spans="1:2" ht="16.5" thickBot="1" x14ac:dyDescent="0.3">
      <c r="A9" s="45" t="s">
        <v>54</v>
      </c>
      <c r="B9" s="46">
        <v>10</v>
      </c>
    </row>
    <row r="10" spans="1:2" ht="16.5" thickBot="1" x14ac:dyDescent="0.3">
      <c r="A10" s="45" t="s">
        <v>55</v>
      </c>
      <c r="B10" s="46">
        <v>10</v>
      </c>
    </row>
    <row r="11" spans="1:2" ht="27" thickBot="1" x14ac:dyDescent="0.3">
      <c r="A11" s="45" t="s">
        <v>56</v>
      </c>
      <c r="B11" s="46">
        <v>8</v>
      </c>
    </row>
    <row r="12" spans="1:2" ht="16.5" thickBot="1" x14ac:dyDescent="0.3">
      <c r="A12" s="45" t="s">
        <v>57</v>
      </c>
      <c r="B12" s="46">
        <v>8</v>
      </c>
    </row>
    <row r="13" spans="1:2" ht="16.5" thickBot="1" x14ac:dyDescent="0.3">
      <c r="A13" s="45" t="s">
        <v>58</v>
      </c>
      <c r="B13" s="46">
        <v>25</v>
      </c>
    </row>
    <row r="14" spans="1:2" ht="16.5" thickBot="1" x14ac:dyDescent="0.3">
      <c r="A14" s="45" t="s">
        <v>59</v>
      </c>
      <c r="B14" s="46">
        <v>8</v>
      </c>
    </row>
    <row r="15" spans="1:2" ht="16.5" thickBot="1" x14ac:dyDescent="0.3">
      <c r="A15" s="45" t="s">
        <v>60</v>
      </c>
      <c r="B15" s="46">
        <v>10</v>
      </c>
    </row>
    <row r="16" spans="1:2" ht="16.5" thickBot="1" x14ac:dyDescent="0.3">
      <c r="A16" s="45" t="s">
        <v>61</v>
      </c>
      <c r="B16" s="47">
        <v>25</v>
      </c>
    </row>
    <row r="17" spans="1:2" ht="16.5" thickBot="1" x14ac:dyDescent="0.3">
      <c r="A17" s="45" t="s">
        <v>62</v>
      </c>
      <c r="B17" s="46">
        <v>5</v>
      </c>
    </row>
    <row r="18" spans="1:2" ht="16.5" thickBot="1" x14ac:dyDescent="0.3">
      <c r="A18" s="45" t="s">
        <v>63</v>
      </c>
      <c r="B18" s="46">
        <v>15</v>
      </c>
    </row>
    <row r="19" spans="1:2" ht="16.5" thickBot="1" x14ac:dyDescent="0.3">
      <c r="A19" s="45" t="s">
        <v>64</v>
      </c>
      <c r="B19" s="47">
        <v>25</v>
      </c>
    </row>
    <row r="20" spans="1:2" ht="16.5" thickBot="1" x14ac:dyDescent="0.3">
      <c r="A20" s="45" t="s">
        <v>65</v>
      </c>
      <c r="B20" s="46">
        <v>8</v>
      </c>
    </row>
    <row r="21" spans="1:2" ht="16.5" thickBot="1" x14ac:dyDescent="0.3">
      <c r="A21" s="45" t="s">
        <v>66</v>
      </c>
      <c r="B21" s="46">
        <v>8</v>
      </c>
    </row>
    <row r="22" spans="1:2" ht="16.5" thickBot="1" x14ac:dyDescent="0.3">
      <c r="A22" s="45" t="s">
        <v>67</v>
      </c>
      <c r="B22" s="46">
        <v>10</v>
      </c>
    </row>
    <row r="23" spans="1:2" ht="16.5" thickBot="1" x14ac:dyDescent="0.3">
      <c r="A23" s="45" t="s">
        <v>68</v>
      </c>
      <c r="B23" s="46">
        <v>10</v>
      </c>
    </row>
    <row r="24" spans="1:2" ht="16.5" thickBot="1" x14ac:dyDescent="0.3">
      <c r="A24" s="45" t="s">
        <v>69</v>
      </c>
      <c r="B24" s="46">
        <v>10</v>
      </c>
    </row>
    <row r="25" spans="1:2" ht="16.5" thickBot="1" x14ac:dyDescent="0.3">
      <c r="A25" s="45" t="s">
        <v>70</v>
      </c>
      <c r="B25" s="46">
        <v>8</v>
      </c>
    </row>
    <row r="26" spans="1:2" ht="16.5" thickBot="1" x14ac:dyDescent="0.3">
      <c r="A26" s="45" t="s">
        <v>71</v>
      </c>
      <c r="B26" s="46">
        <v>8</v>
      </c>
    </row>
    <row r="27" spans="1:2" ht="16.5" thickBot="1" x14ac:dyDescent="0.3">
      <c r="A27" s="45" t="s">
        <v>72</v>
      </c>
      <c r="B27" s="46">
        <v>5</v>
      </c>
    </row>
    <row r="28" spans="1:2" ht="16.5" thickBot="1" x14ac:dyDescent="0.3">
      <c r="A28" s="45" t="s">
        <v>73</v>
      </c>
      <c r="B28" s="47">
        <v>25</v>
      </c>
    </row>
    <row r="29" spans="1:2" ht="16.5" thickBot="1" x14ac:dyDescent="0.3">
      <c r="A29" s="45" t="s">
        <v>74</v>
      </c>
      <c r="B29" s="47">
        <v>25</v>
      </c>
    </row>
    <row r="30" spans="1:2" ht="16.5" thickBot="1" x14ac:dyDescent="0.3">
      <c r="A30" s="45" t="s">
        <v>75</v>
      </c>
      <c r="B30" s="46">
        <v>10</v>
      </c>
    </row>
    <row r="31" spans="1:2" ht="16.5" thickBot="1" x14ac:dyDescent="0.3">
      <c r="A31" s="45" t="s">
        <v>76</v>
      </c>
      <c r="B31" s="46">
        <v>8</v>
      </c>
    </row>
    <row r="32" spans="1:2" ht="16.5" thickBot="1" x14ac:dyDescent="0.3">
      <c r="A32" s="45" t="s">
        <v>77</v>
      </c>
      <c r="B32" s="47">
        <v>25</v>
      </c>
    </row>
    <row r="33" spans="1:2" ht="16.5" thickBot="1" x14ac:dyDescent="0.3">
      <c r="A33" s="45" t="s">
        <v>78</v>
      </c>
      <c r="B33" s="46">
        <v>8</v>
      </c>
    </row>
    <row r="34" spans="1:2" ht="16.5" thickBot="1" x14ac:dyDescent="0.3">
      <c r="A34" s="45" t="s">
        <v>79</v>
      </c>
      <c r="B34" s="46">
        <v>15</v>
      </c>
    </row>
    <row r="35" spans="1:2" ht="16.5" thickBot="1" x14ac:dyDescent="0.3">
      <c r="A35" s="45" t="s">
        <v>80</v>
      </c>
      <c r="B35" s="46">
        <v>15</v>
      </c>
    </row>
    <row r="36" spans="1:2" ht="16.5" thickBot="1" x14ac:dyDescent="0.3">
      <c r="A36" s="45" t="s">
        <v>81</v>
      </c>
      <c r="B36" s="46">
        <v>10</v>
      </c>
    </row>
    <row r="37" spans="1:2" ht="16.5" thickBot="1" x14ac:dyDescent="0.3">
      <c r="A37" s="45" t="s">
        <v>82</v>
      </c>
      <c r="B37" s="47">
        <v>25</v>
      </c>
    </row>
    <row r="38" spans="1:2" ht="16.5" thickBot="1" x14ac:dyDescent="0.3">
      <c r="A38" s="45" t="s">
        <v>83</v>
      </c>
      <c r="B38" s="46">
        <v>15</v>
      </c>
    </row>
    <row r="39" spans="1:2" ht="16.5" thickBot="1" x14ac:dyDescent="0.3">
      <c r="A39" s="45" t="s">
        <v>84</v>
      </c>
      <c r="B39" s="46">
        <v>10</v>
      </c>
    </row>
    <row r="40" spans="1:2" ht="16.5" thickBot="1" x14ac:dyDescent="0.3">
      <c r="A40" s="45" t="s">
        <v>85</v>
      </c>
      <c r="B40" s="46">
        <v>10</v>
      </c>
    </row>
    <row r="41" spans="1:2" ht="16.5" thickBot="1" x14ac:dyDescent="0.3">
      <c r="A41" s="45" t="s">
        <v>86</v>
      </c>
      <c r="B41" s="46">
        <v>5</v>
      </c>
    </row>
    <row r="42" spans="1:2" ht="16.5" thickBot="1" x14ac:dyDescent="0.3">
      <c r="A42" s="45" t="s">
        <v>87</v>
      </c>
      <c r="B42" s="46">
        <v>10</v>
      </c>
    </row>
    <row r="43" spans="1:2" ht="16.5" thickBot="1" x14ac:dyDescent="0.3">
      <c r="A43" s="45" t="s">
        <v>88</v>
      </c>
      <c r="B43" s="46">
        <v>15</v>
      </c>
    </row>
    <row r="44" spans="1:2" ht="16.5" thickBot="1" x14ac:dyDescent="0.3">
      <c r="A44" s="45" t="s">
        <v>89</v>
      </c>
      <c r="B44" s="47">
        <v>25</v>
      </c>
    </row>
    <row r="45" spans="1:2" ht="16.5" thickBot="1" x14ac:dyDescent="0.3">
      <c r="A45" s="45" t="s">
        <v>90</v>
      </c>
      <c r="B45" s="46">
        <v>8</v>
      </c>
    </row>
    <row r="46" spans="1:2" ht="16.5" thickBot="1" x14ac:dyDescent="0.3">
      <c r="A46" s="45" t="s">
        <v>91</v>
      </c>
      <c r="B46" s="46">
        <v>5</v>
      </c>
    </row>
    <row r="47" spans="1:2" ht="16.5" thickBot="1" x14ac:dyDescent="0.3">
      <c r="A47" s="45" t="s">
        <v>92</v>
      </c>
      <c r="B47" s="46">
        <v>5</v>
      </c>
    </row>
    <row r="48" spans="1:2" ht="16.5" thickBot="1" x14ac:dyDescent="0.3">
      <c r="A48" s="45" t="s">
        <v>93</v>
      </c>
      <c r="B48" s="46">
        <v>8</v>
      </c>
    </row>
    <row r="49" spans="1:2" ht="16.5" thickBot="1" x14ac:dyDescent="0.3">
      <c r="A49" s="45" t="s">
        <v>94</v>
      </c>
      <c r="B49" s="46">
        <v>5</v>
      </c>
    </row>
    <row r="50" spans="1:2" ht="16.5" thickBot="1" x14ac:dyDescent="0.3">
      <c r="A50" s="45" t="s">
        <v>95</v>
      </c>
      <c r="B50" s="46">
        <v>8</v>
      </c>
    </row>
    <row r="51" spans="1:2" ht="16.5" thickBot="1" x14ac:dyDescent="0.3">
      <c r="A51" s="45" t="s">
        <v>96</v>
      </c>
      <c r="B51" s="46">
        <v>5</v>
      </c>
    </row>
    <row r="52" spans="1:2" ht="16.5" thickBot="1" x14ac:dyDescent="0.3">
      <c r="A52" s="45" t="s">
        <v>97</v>
      </c>
      <c r="B52" s="47">
        <v>25</v>
      </c>
    </row>
    <row r="53" spans="1:2" ht="16.5" thickBot="1" x14ac:dyDescent="0.3">
      <c r="A53" s="45" t="s">
        <v>98</v>
      </c>
      <c r="B53" s="46">
        <v>10</v>
      </c>
    </row>
    <row r="54" spans="1:2" ht="16.5" thickBot="1" x14ac:dyDescent="0.3">
      <c r="A54" s="45" t="s">
        <v>99</v>
      </c>
      <c r="B54" s="46">
        <v>10</v>
      </c>
    </row>
    <row r="55" spans="1:2" ht="39.75" thickBot="1" x14ac:dyDescent="0.3">
      <c r="A55" s="45" t="s">
        <v>100</v>
      </c>
      <c r="B55" s="46">
        <v>5</v>
      </c>
    </row>
    <row r="56" spans="1:2" ht="16.5" thickBot="1" x14ac:dyDescent="0.3">
      <c r="A56" s="45" t="s">
        <v>101</v>
      </c>
      <c r="B56" s="46">
        <v>10</v>
      </c>
    </row>
    <row r="57" spans="1:2" ht="16.5" thickBot="1" x14ac:dyDescent="0.3">
      <c r="A57" s="45" t="s">
        <v>102</v>
      </c>
      <c r="B57" s="46">
        <v>15</v>
      </c>
    </row>
    <row r="58" spans="1:2" ht="16.5" thickBot="1" x14ac:dyDescent="0.3">
      <c r="A58" s="45" t="s">
        <v>103</v>
      </c>
      <c r="B58" s="46">
        <v>10</v>
      </c>
    </row>
    <row r="59" spans="1:2" ht="16.5" thickBot="1" x14ac:dyDescent="0.3">
      <c r="A59" s="45" t="s">
        <v>104</v>
      </c>
      <c r="B59" s="47">
        <v>25</v>
      </c>
    </row>
    <row r="60" spans="1:2" ht="16.5" thickBot="1" x14ac:dyDescent="0.3">
      <c r="A60" s="45" t="s">
        <v>105</v>
      </c>
      <c r="B60" s="46">
        <v>5</v>
      </c>
    </row>
    <row r="61" spans="1:2" ht="16.5" thickBot="1" x14ac:dyDescent="0.3">
      <c r="A61" s="45" t="s">
        <v>106</v>
      </c>
      <c r="B61" s="46">
        <v>10</v>
      </c>
    </row>
    <row r="62" spans="1:2" ht="16.5" thickBot="1" x14ac:dyDescent="0.3">
      <c r="A62" s="45" t="s">
        <v>107</v>
      </c>
      <c r="B62" s="46">
        <v>8</v>
      </c>
    </row>
    <row r="63" spans="1:2" ht="16.5" thickBot="1" x14ac:dyDescent="0.3">
      <c r="A63" s="45" t="s">
        <v>108</v>
      </c>
      <c r="B63" s="47">
        <v>25</v>
      </c>
    </row>
    <row r="64" spans="1:2" ht="16.5" thickBot="1" x14ac:dyDescent="0.3">
      <c r="A64" s="45" t="s">
        <v>109</v>
      </c>
      <c r="B64" s="46">
        <v>10</v>
      </c>
    </row>
    <row r="65" spans="1:2" ht="16.5" thickBot="1" x14ac:dyDescent="0.3">
      <c r="A65" s="45" t="s">
        <v>110</v>
      </c>
      <c r="B65" s="46">
        <v>10</v>
      </c>
    </row>
    <row r="66" spans="1:2" ht="16.5" thickBot="1" x14ac:dyDescent="0.3">
      <c r="A66" s="45" t="s">
        <v>111</v>
      </c>
      <c r="B66" s="46">
        <v>10</v>
      </c>
    </row>
    <row r="67" spans="1:2" ht="16.5" thickBot="1" x14ac:dyDescent="0.3">
      <c r="A67" s="45" t="s">
        <v>112</v>
      </c>
      <c r="B67" s="46">
        <v>10</v>
      </c>
    </row>
    <row r="68" spans="1:2" ht="16.5" thickBot="1" x14ac:dyDescent="0.3">
      <c r="A68" s="45" t="s">
        <v>113</v>
      </c>
      <c r="B68" s="46">
        <v>15</v>
      </c>
    </row>
    <row r="69" spans="1:2" ht="16.5" thickBot="1" x14ac:dyDescent="0.3">
      <c r="A69" s="48" t="s">
        <v>114</v>
      </c>
      <c r="B69" s="46">
        <v>15</v>
      </c>
    </row>
    <row r="70" spans="1:2" ht="16.5" thickBot="1" x14ac:dyDescent="0.3">
      <c r="A70" s="48" t="s">
        <v>115</v>
      </c>
      <c r="B70" s="46">
        <v>15</v>
      </c>
    </row>
    <row r="71" spans="1:2" ht="27.75" customHeight="1" x14ac:dyDescent="0.25">
      <c r="A71" s="48" t="s">
        <v>116</v>
      </c>
      <c r="B71" s="46">
        <v>8</v>
      </c>
    </row>
  </sheetData>
  <mergeCells count="2">
    <mergeCell ref="A1:B1"/>
    <mergeCell ref="A2:B2"/>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ad97525-ff35-4fb7-aba8-eb75d81d601b">
      <Terms xmlns="http://schemas.microsoft.com/office/infopath/2007/PartnerControls"/>
    </lcf76f155ced4ddcb4097134ff3c332f>
    <TaxCatchAll xmlns="778908f5-d6bb-4185-b464-519e3dc554c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D05BBBBA07B914FB774095A0A610401" ma:contentTypeVersion="18" ma:contentTypeDescription="Crie um novo documento." ma:contentTypeScope="" ma:versionID="3bce5e05f7139ca50e0d2bcf8a7234e1">
  <xsd:schema xmlns:xsd="http://www.w3.org/2001/XMLSchema" xmlns:xs="http://www.w3.org/2001/XMLSchema" xmlns:p="http://schemas.microsoft.com/office/2006/metadata/properties" xmlns:ns2="3ad97525-ff35-4fb7-aba8-eb75d81d601b" xmlns:ns3="778908f5-d6bb-4185-b464-519e3dc554c0" targetNamespace="http://schemas.microsoft.com/office/2006/metadata/properties" ma:root="true" ma:fieldsID="c51404c27f5d18d10bd957d2addef545" ns2:_="" ns3:_="">
    <xsd:import namespace="3ad97525-ff35-4fb7-aba8-eb75d81d601b"/>
    <xsd:import namespace="778908f5-d6bb-4185-b464-519e3dc554c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MediaServiceOCR"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97525-ff35-4fb7-aba8-eb75d81d60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3d2b4930-b9f8-47d0-ae36-5fba67f5970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78908f5-d6bb-4185-b464-519e3dc554c0"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29c7b6ad-00ba-41e9-8d63-a0e311a98734}" ma:internalName="TaxCatchAll" ma:showField="CatchAllData" ma:web="778908f5-d6bb-4185-b464-519e3dc554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BF5FA0-0EBF-461D-B1A5-F1C93E6688E9}">
  <ds:schemaRefs>
    <ds:schemaRef ds:uri="http://schemas.microsoft.com/office/2006/metadata/properties"/>
    <ds:schemaRef ds:uri="http://schemas.microsoft.com/office/infopath/2007/PartnerControls"/>
    <ds:schemaRef ds:uri="351443b7-12eb-4d3f-80a5-9e67a2670d21"/>
    <ds:schemaRef ds:uri="a1547339-038e-4a73-bf23-ae87196080e2"/>
    <ds:schemaRef ds:uri="3ad97525-ff35-4fb7-aba8-eb75d81d601b"/>
    <ds:schemaRef ds:uri="778908f5-d6bb-4185-b464-519e3dc554c0"/>
  </ds:schemaRefs>
</ds:datastoreItem>
</file>

<file path=customXml/itemProps2.xml><?xml version="1.0" encoding="utf-8"?>
<ds:datastoreItem xmlns:ds="http://schemas.openxmlformats.org/officeDocument/2006/customXml" ds:itemID="{35F9F3A7-F585-4A16-949C-DA1CEE8FD0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d97525-ff35-4fb7-aba8-eb75d81d601b"/>
    <ds:schemaRef ds:uri="778908f5-d6bb-4185-b464-519e3dc554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6F2B9F6-6FD6-4647-9450-1D6D30D7DB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Eligibility (01)</vt:lpstr>
      <vt:lpstr>Additional Value (01)</vt:lpstr>
      <vt:lpstr>Table 1.0 - Diffusion Score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Gabriel dos Santos Almeida</cp:lastModifiedBy>
  <dcterms:created xsi:type="dcterms:W3CDTF">2020-04-02T18:36:16Z</dcterms:created>
  <dcterms:modified xsi:type="dcterms:W3CDTF">2025-09-15T22:48:39Z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0x010100AD05BBBBA07B914FB774095A0A610401</vt:lpwstr>
  </property>
  <property fmtid="{D5CDD505-2E9C-101B-9397-08002B2CF9AE}" pid="3" name="MediaServiceImageTags">
    <vt:lpwstr/>
  </property>
</Properties>
</file>