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EstaPastaDeTrabalho" defaultThemeVersion="166925"/>
  <mc:AlternateContent xmlns:mc="http://schemas.openxmlformats.org/markup-compatibility/2006">
    <mc:Choice Requires="x15">
      <x15ac:absPath xmlns:x15ac="http://schemas.microsoft.com/office/spreadsheetml/2010/11/ac" url="C:\Users\gabri\Downloads\"/>
    </mc:Choice>
  </mc:AlternateContent>
  <xr:revisionPtr revIDLastSave="0" documentId="8_{25016810-0775-4A4A-9F1E-87253E4A99FC}" xr6:coauthVersionLast="47" xr6:coauthVersionMax="47" xr10:uidLastSave="{00000000-0000-0000-0000-000000000000}"/>
  <bookViews>
    <workbookView xWindow="-108" yWindow="-108" windowWidth="23256" windowHeight="12456" tabRatio="604" firstSheet="1" activeTab="1" xr2:uid="{40ECB3D8-92CC-483F-87C9-64536E4DA162}"/>
  </bookViews>
  <sheets>
    <sheet name="Elegibilidade (01)" sheetId="3" r:id="rId1"/>
    <sheet name="Adicionais (01)" sheetId="5" r:id="rId2"/>
    <sheet name="Tabela 1.0 (Pontuação Países)"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5" l="1"/>
  <c r="F28" i="5"/>
  <c r="F31" i="3"/>
  <c r="F46" i="5"/>
  <c r="F45" i="5"/>
  <c r="F44" i="5"/>
  <c r="F43" i="5"/>
  <c r="F64" i="5"/>
  <c r="F62" i="5"/>
  <c r="F61" i="5"/>
  <c r="F58" i="5"/>
  <c r="F56" i="5"/>
  <c r="F54" i="5"/>
  <c r="F52" i="5"/>
  <c r="F36" i="5"/>
  <c r="F37" i="5"/>
  <c r="F38" i="5"/>
  <c r="F39" i="5"/>
  <c r="F40" i="5"/>
  <c r="F41" i="5"/>
  <c r="F42" i="5"/>
  <c r="F48" i="5"/>
  <c r="F22" i="5"/>
  <c r="F15" i="5"/>
  <c r="F17" i="5"/>
  <c r="F33" i="5" l="1"/>
  <c r="F50" i="5"/>
  <c r="F8" i="5"/>
  <c r="F19" i="5"/>
  <c r="F16" i="3"/>
  <c r="F24" i="3"/>
  <c r="F10" i="3"/>
  <c r="F39" i="3" l="1"/>
  <c r="F66" i="5" s="1"/>
  <c r="F37" i="3"/>
</calcChain>
</file>

<file path=xl/sharedStrings.xml><?xml version="1.0" encoding="utf-8"?>
<sst xmlns="http://schemas.openxmlformats.org/spreadsheetml/2006/main" count="227" uniqueCount="217">
  <si>
    <t>SIMULAÇÃO PARA CASH REBATE - SPCINE</t>
  </si>
  <si>
    <t>CRITÉRIOS DE ELEGIBILIDADE</t>
  </si>
  <si>
    <t>Pergunta</t>
  </si>
  <si>
    <t>Resultado</t>
  </si>
  <si>
    <t>Seção A - Promoção de São Paulo</t>
  </si>
  <si>
    <t>A1</t>
  </si>
  <si>
    <t>Na obra haverá a identificação da seguinte quantidade de itens emblemáticos do Estado de São Paulo*:</t>
  </si>
  <si>
    <t>Você pretende reproduzir quantos itens emblemáticos do Estado de São Paulo em sua obra?</t>
  </si>
  <si>
    <t>A1.1</t>
  </si>
  <si>
    <t>Pelo menos 3 itens e um mínimo de 3 minuto de presença na obra final. Critério mínimo obrigatório para elegibilidade da PROPOSTA (3 pontos)</t>
  </si>
  <si>
    <t>A1.2</t>
  </si>
  <si>
    <t>Pelo menos 5 itens e um mínimo de 5 minutos de presença na obra final. (6 pontos)</t>
  </si>
  <si>
    <t>A1.3</t>
  </si>
  <si>
    <t>Pelo menos 7 itens e um mínimo de 7 minutos de presença na obra final. (13 pontos)</t>
  </si>
  <si>
    <t>Seção B - Reconhecimento</t>
  </si>
  <si>
    <t>Quantas vezes os profissionais envolvidos na sua obra foram premiados?</t>
  </si>
  <si>
    <t>B1</t>
  </si>
  <si>
    <t>Diretor(a), Produtor(a) e/ou Elenco Principal e/ou Roteirista da obra que foram premiados e/ou nomeados nos últimos 10 anos nos festivais listados abaixo** cumulativamente:</t>
  </si>
  <si>
    <t>B1.1</t>
  </si>
  <si>
    <t>Nenhuma vez (0 pontos)</t>
  </si>
  <si>
    <t>B1.2</t>
  </si>
  <si>
    <t>Premiado uma vez e nomeado mais de uma vez (2 pontos)</t>
  </si>
  <si>
    <t>B1.3</t>
  </si>
  <si>
    <t>Premiado(s) mais de 3 vezes (4 pontos)</t>
  </si>
  <si>
    <t>B1.4</t>
  </si>
  <si>
    <t>Premiado(s) mais de 5 vezes (9 pontos)</t>
  </si>
  <si>
    <t>Seção C - Capacidade de Difusão Internacional</t>
  </si>
  <si>
    <t>Qual a soma de pontos da tabela 1.0 dos países onde a obra estreará?</t>
  </si>
  <si>
    <t>C1</t>
  </si>
  <si>
    <t>Soma de pontos na tabela 1.0</t>
  </si>
  <si>
    <t>C1.1</t>
  </si>
  <si>
    <t>De 100 a 155 pontos na tabela 1.0. Critério mínimo obrigatório para elegibilidade da PROPOSTA (4 pontos)</t>
  </si>
  <si>
    <t>C1.2</t>
  </si>
  <si>
    <t>De 156 a 200 pontos na tabela 1.0 (6 pontos)</t>
  </si>
  <si>
    <t>C1.3</t>
  </si>
  <si>
    <t>A partir de 201 pontos na tabela 1.0 (12 pontos)</t>
  </si>
  <si>
    <t>Seção D - Despesas de Produção</t>
  </si>
  <si>
    <t>Qual o valor de despesas elegíveis e/ou orçamento total de produção da Obra?</t>
  </si>
  <si>
    <t>D1</t>
  </si>
  <si>
    <t>A obra terá em São Paulo no mínimo de 10 milhões de reais em despesas elegíveis e/ou o orçamento total de produção da obra é de mais de 25 milhões de reais. Para obras de ANIMAÇÃO.  A obra terá em São Paulo no mínimo 5 milhões de reais em despesas elegíveis e/ou o orçamento total de produção da obra é de mais de 10 milhões de reais.    (4 pontos)</t>
  </si>
  <si>
    <t>D2</t>
  </si>
  <si>
    <t>A obra terá em São Paulo acima de 10 a 30 milhões de reais em despesas elegíveis e/ou o orçamento total de produção da obra é de mais de 50 milhões de reais. Para obras de ANIMAÇÃO.  A obra terá em São Paulo mais de 10 milhões de reais em despesas elegíveis e/ou o orçamento total de produção da obra é de mais de 15 milhões de reais.   (9 pontos)</t>
  </si>
  <si>
    <t>SIM</t>
  </si>
  <si>
    <t>D3</t>
  </si>
  <si>
    <t>A obra terá em São Paulo acima de 30 milhões de reais em despesas elegíveis e/ou o orçamento total de produção da obra é de mais de 100 milhões de reais. Para obras de ANIMAÇÃO.  A obra terá em São Paulo mais de 15 milhões de reais em despesas elegíveis e/ou o orçamento total de produção da obra é de mais de 20 milhões de reais.    (15 pontos)</t>
  </si>
  <si>
    <t>NÃO</t>
  </si>
  <si>
    <t>A Obra é uma animação?</t>
  </si>
  <si>
    <t>Sua obra atende os CRITÉRIOS DE ELEGIBILIDADE e está possivelmente apta a receber, pelo menos, 20% de cash rebate?</t>
  </si>
  <si>
    <t>Sua obra está possivelmente apta a receber, no máximo, 10% adicionais de cash rebate?</t>
  </si>
  <si>
    <t xml:space="preserve">*item emblemático: se refere a locais (ex: MASP, Edifício Altino Arantes, Porto de Santos) , e/ou aspectos (aspectos culturais) , e/ou eventos (festas e elementos culturais), e/ou personagens (personagens e figuras históricas marcantes) e/ou símbolos emblemáticos que são de notório conhecimento da população da região a ser filmada e que a representa culturalmente.  
 **Para a minutagem total serão contabilizados planos que mostrem com clareza os itens emblemáticos apresentados. </t>
  </si>
  <si>
    <t xml:space="preserve">** Lista de Premiações Aceitas:  
Prêmios da Academy of Motion Arts and Sciences - Oscar (incluindo Melhor Filme em Língua Estrangeira, melhor ator e melhor atriz)  
Prêmios da Academia Europeia de Cinema (Ator europeu, atriz europeia)  
Golden Globes (Best Motion Picture, Best Director, Best Screenplay, Best Foreign Language Film, Best Animated Feature Film, Best Actor, Best Actress; TV: Best Drama Series, Best Comedy Series, Best Limited Series or Motion Picture made for Television)  
Emmy Awards (Primetime Emmys; International Emmy Awards: Arts Programming, Drama Series, Comedy, TV Movie/Mini-Series, Children &amp; Young People; Outstanding Lead Actor and Actress)  
Critics’s Choice Awards  (Melhor ator, melhor atriz) 
Screen Actors Guild Awards (Melhor ator e melhor atriz) 
Premios Produ  
Rose d´or  
Rose d´or latinos  
Real screen awards 
Competições dos festivais internacionais de cinema de:  
Cannes (Palma de Ouro, Grande Prêmio e Prêmio do Júri, Prêmio de atuação - melhor ator, melhor atriz)  
Berlim (Urso de Ouro e Ursos de Prata)  
Veneza (Leão de Ouro, Leão de Prata, Grande Prêmio do Júri)  
Locarno (Leopardo de Ouro, Leopardo para Melhor Realização, Prêmio Especial do Júri)  
San Sebastian (Concha de Ouro e Concha de Prata, Best Leading Performance)  
Roterdã (Competição Hivos Tiger)  
Sundance (Grande Prêmio do Júri para Cinema do Mundo: Ficção)  
Toronto (Grolsch People’s Choice Awards; International Jury Awards)  
Annecy (Cristal e Prémio do Público para Melhor Longa Metragem)  
Film Independent Spirit Awards (Best male lead, best female lead) 
Festival Internacional de Cinema de Mar del Plata - Astor de Oro (Melhor Filme) e Prêmios Astor (melhor filme, melhor ator e melhor atriz) 
Festival Internacional de Cinema de Cartagena das Índias (FICCI) → Melhor Filme, Direção, Atuação 
Prêmios PLATINO do Cinema Ibero-Americano (melhor filme, melhor ator e melhor atriz) 
Prêmios Quirino (melhor filme) 
Prix Jeunesse (melhor filme) 
Africa International Film Festival  (melhor filme, melhor ator e melhor atriz) 
Durban International Film Festival (melhor filme, melhor ator e melhor atriz) 
Tokyo International Film Festival (melhor filme, melhor ator e melhor atriz) 
Shanghai International Film Festival (melhor filme, melhor ator e melhor atriz) 
Busan International Film Festival (melhor filme, melhor ator e melhor atriz) 
Festival Internacional de Cine en Guadalajara (Mezcal Award, Ibero-American Fiction Feature Film) 
Festival de Málaga (melhor filme, melhor ator e melhor atriz) 
Competições dos festivais nacionais de cinema de: 
Mostra Internacional de Cinema de São Paulo (Prêmio do Júri) 
Festival do Rio - Troféu Redentor (melhor filme, melhor ator e melhor atriz) 
Festival de Cinema de Gramado - Kikito de Ouro (melhor filme, melhor ator e melhor atriz) 
Grande Prêmio do Cinema Brasileiro (melhor filme, melhor ator e melhor atriz) </t>
  </si>
  <si>
    <t>CRITÉRIOS DE VALOR ADICIONAL</t>
  </si>
  <si>
    <t>(Só responda essa tabela se os CRITÉRIOS DE ELEGIBILIDADE forem cumpridos)</t>
  </si>
  <si>
    <t>Seção E - Roteiro</t>
  </si>
  <si>
    <t>Total - Roteiro</t>
  </si>
  <si>
    <t>E1</t>
  </si>
  <si>
    <t>Na obra haverá a identificação da seguinte quantidade de itens emblemáticos do Estado de São Paulo*</t>
  </si>
  <si>
    <t>O roteiro contam com personagem principal residente na cidade de São Paulo?</t>
  </si>
  <si>
    <t>E1.1</t>
  </si>
  <si>
    <t>Menos de 10 itens e/ou menos de 30 minutos de presença na obra final</t>
  </si>
  <si>
    <t>E1.2</t>
  </si>
  <si>
    <t>Pelos menos 10 itens e um mínimo de 30 minutos de presença na obra final</t>
  </si>
  <si>
    <t>E1.3</t>
  </si>
  <si>
    <t>Pelos menos 10 itens e um mínimo de 40  minutos de presença na obra final</t>
  </si>
  <si>
    <t>Menos de 12 itens ou presença menor que 30 minutos desses itens na obra final</t>
  </si>
  <si>
    <t>E2</t>
  </si>
  <si>
    <t>O enredo da obra terá como tema alguma forma de arte e/ou seu personagem principal será um artista**</t>
  </si>
  <si>
    <t>Sim</t>
  </si>
  <si>
    <t>Não</t>
  </si>
  <si>
    <t>E3</t>
  </si>
  <si>
    <t>O formato da obra é uma animação e/ou é voltada para o público infanto-juvenil?</t>
  </si>
  <si>
    <t>Seção F - Infraestrutura</t>
  </si>
  <si>
    <t>Total - Infraestrutura</t>
  </si>
  <si>
    <t>F1</t>
  </si>
  <si>
    <t>Porcentagem do orçamento de pós-produção da obra será executado no Estado de São Paulo</t>
  </si>
  <si>
    <t>F1.1</t>
  </si>
  <si>
    <t>de 30% a 50%</t>
  </si>
  <si>
    <t>F1.2</t>
  </si>
  <si>
    <t>de 50% a 75%</t>
  </si>
  <si>
    <t>F1.3</t>
  </si>
  <si>
    <t>de 75% a 100%</t>
  </si>
  <si>
    <t>F2</t>
  </si>
  <si>
    <t>Despesas de Produção em São Paulo com gastos qualificados:</t>
  </si>
  <si>
    <t>Quanto está previsto para ser gasto em gastos qualificados em São Paulo?</t>
  </si>
  <si>
    <t>Mais de R$ 25 mi</t>
  </si>
  <si>
    <t>F2.1</t>
  </si>
  <si>
    <t>Menos de 15 milhões de reais</t>
  </si>
  <si>
    <t>Entre R$ 10 e 25 mi</t>
  </si>
  <si>
    <t>F2.2</t>
  </si>
  <si>
    <t>De 15 até 20 milhões de reais</t>
  </si>
  <si>
    <t>Até R$ 10 mi</t>
  </si>
  <si>
    <t>F2.3</t>
  </si>
  <si>
    <t>A partir de 20 até 40 milhões de reais</t>
  </si>
  <si>
    <t>F2.4</t>
  </si>
  <si>
    <t>A partir de 40 milhões</t>
  </si>
  <si>
    <t>Seção G - Políticas Afirmativas</t>
  </si>
  <si>
    <t>Total - Políticas Afirmativas</t>
  </si>
  <si>
    <t>G1</t>
  </si>
  <si>
    <t>Postos ocupados por mulheres, negrxs, PCD, povos originarios e/ou trangeneros (acumulável):</t>
  </si>
  <si>
    <t>O posto é ocupado por uma pessoa pertencente a alguma minoria listada ao lado?</t>
  </si>
  <si>
    <t>G1.1</t>
  </si>
  <si>
    <t>Diretor</t>
  </si>
  <si>
    <t>G1.2</t>
  </si>
  <si>
    <t>Roteirista</t>
  </si>
  <si>
    <t>G1.3</t>
  </si>
  <si>
    <t>Produtor Executivo</t>
  </si>
  <si>
    <t>G1.4</t>
  </si>
  <si>
    <t>Diretor de Fotografia</t>
  </si>
  <si>
    <t>G1.5</t>
  </si>
  <si>
    <t>Montador</t>
  </si>
  <si>
    <t>G1.6</t>
  </si>
  <si>
    <t>Diretor de Arte</t>
  </si>
  <si>
    <t>G1.7</t>
  </si>
  <si>
    <t>Ator/Atriz Principal</t>
  </si>
  <si>
    <t>G1.8</t>
  </si>
  <si>
    <t>Supervisor de Storyboard, em caso de animação</t>
  </si>
  <si>
    <t>G1.9</t>
  </si>
  <si>
    <t>Diretor de Animação, em caso de animação</t>
  </si>
  <si>
    <t>G1.10</t>
  </si>
  <si>
    <t>Desenhista de Personagem (Lead Character Designer), em caso de animação</t>
  </si>
  <si>
    <t>G1.11</t>
  </si>
  <si>
    <t>Desenhista de Cenários (Lead Background Designer), em caso de animação</t>
  </si>
  <si>
    <t>G2</t>
  </si>
  <si>
    <t>Programa de treinamento de novos profissionais contratados para a Obra</t>
  </si>
  <si>
    <t>Seção H - Filmagem Sustentável</t>
  </si>
  <si>
    <t>Total - Filmagem Sustentável</t>
  </si>
  <si>
    <t>H1</t>
  </si>
  <si>
    <t>Uso de geradores não alimentados por combustíveis fósseis</t>
  </si>
  <si>
    <t>H2</t>
  </si>
  <si>
    <t>Produção sem plástico de único uso</t>
  </si>
  <si>
    <t>H3</t>
  </si>
  <si>
    <t>Coleta seletiva</t>
  </si>
  <si>
    <t>H4</t>
  </si>
  <si>
    <t>A obra aborda em sua narrativa a emergência climática e/ou propõe conscientização sobre a relevância da preservação do meio ambiente</t>
  </si>
  <si>
    <t>H5</t>
  </si>
  <si>
    <t>Neutralização da Pegada de Carbono</t>
  </si>
  <si>
    <t>H5.1</t>
  </si>
  <si>
    <t>Entrega de relatório de mensuração da pegada de carbono</t>
  </si>
  <si>
    <t>H5.2</t>
  </si>
  <si>
    <t>Emissão de Carbono Neutralizada
(quando há a compesação da pegada de carbono em sua totalidade)</t>
  </si>
  <si>
    <t>H6</t>
  </si>
  <si>
    <t>Divulgação da iniciativa ambiental para imprensa caso tenha neutralizado sua emissão de carbono</t>
  </si>
  <si>
    <t>Qual será o percentual total de VALOR ADICIONAL previsto para sua obra, para além dos 20% garantidos pelos CRITÉRIOS OBRIGATÓRIOS e de ELEGIBILIDADE?</t>
  </si>
  <si>
    <t>*item emblemático: se refere a locais, e/ou aspectos, e/ou eventos, e/ou personagens e/ou símbolos emblemáticos que são de notório conhecimento da população da região a ser filmada e que a representa culturalmente</t>
  </si>
  <si>
    <t>**obra com tema de arte: série ou longa-metragem cuja temática central seja um artista e/ou uma determinada forma de expressão artística e/ou instituições e correntes de pensamento ligadas às expressões artísticas</t>
  </si>
  <si>
    <t>ANEXO 02 - MÓDULOS 1 e 2 - TABELA 1.0</t>
  </si>
  <si>
    <t>Pontuação por País em que a Obra será Distribuída</t>
  </si>
  <si>
    <t>País</t>
  </si>
  <si>
    <t>Pontuação</t>
  </si>
  <si>
    <t>África do Sul</t>
  </si>
  <si>
    <t>Alemanha</t>
  </si>
  <si>
    <t>Arábia Saudita</t>
  </si>
  <si>
    <t>Argentina</t>
  </si>
  <si>
    <t>Austrália</t>
  </si>
  <si>
    <t>Áustria</t>
  </si>
  <si>
    <t>Bélgica</t>
  </si>
  <si>
    <t>Bósnia-Herzegovina</t>
  </si>
  <si>
    <t>Bulgária</t>
  </si>
  <si>
    <t>Canadá</t>
  </si>
  <si>
    <t>Catar</t>
  </si>
  <si>
    <t>Chile</t>
  </si>
  <si>
    <t>China</t>
  </si>
  <si>
    <t>Chipre</t>
  </si>
  <si>
    <t>Colômbia</t>
  </si>
  <si>
    <t>Corea do Sul</t>
  </si>
  <si>
    <t>Costa Rica</t>
  </si>
  <si>
    <t>Croácia</t>
  </si>
  <si>
    <t>Dinamarca</t>
  </si>
  <si>
    <t>Egito</t>
  </si>
  <si>
    <t>Emirados Árabes</t>
  </si>
  <si>
    <t>Equador</t>
  </si>
  <si>
    <t>Eslováquia</t>
  </si>
  <si>
    <t>Eslovênia</t>
  </si>
  <si>
    <t>Espanha</t>
  </si>
  <si>
    <t>Estados Unidos</t>
  </si>
  <si>
    <t>Estônia</t>
  </si>
  <si>
    <t>Finlândia</t>
  </si>
  <si>
    <t>França</t>
  </si>
  <si>
    <t>Grécia</t>
  </si>
  <si>
    <t>Holanda</t>
  </si>
  <si>
    <t>Hong Kong</t>
  </si>
  <si>
    <t>Hungria</t>
  </si>
  <si>
    <t>India</t>
  </si>
  <si>
    <t>Indonésia</t>
  </si>
  <si>
    <t>Irã</t>
  </si>
  <si>
    <t>Irlanda</t>
  </si>
  <si>
    <t>Islândia</t>
  </si>
  <si>
    <t>Israel</t>
  </si>
  <si>
    <t>Itália</t>
  </si>
  <si>
    <t>Japão</t>
  </si>
  <si>
    <t>Kwait</t>
  </si>
  <si>
    <t>Letônia</t>
  </si>
  <si>
    <t>Líbano</t>
  </si>
  <si>
    <t>Lituânia</t>
  </si>
  <si>
    <t>Macedônia do Norte</t>
  </si>
  <si>
    <t>Malásia</t>
  </si>
  <si>
    <t>Marrocos</t>
  </si>
  <si>
    <t>México</t>
  </si>
  <si>
    <t>Noruega</t>
  </si>
  <si>
    <t>Nova Zelândia</t>
  </si>
  <si>
    <t>Outro País não listado (pontos por país)</t>
  </si>
  <si>
    <t>Peru</t>
  </si>
  <si>
    <t>Polônia</t>
  </si>
  <si>
    <t>Portugal</t>
  </si>
  <si>
    <t>Reino Unido</t>
  </si>
  <si>
    <t>República Dominicana</t>
  </si>
  <si>
    <t>República Tcheca</t>
  </si>
  <si>
    <t>Romênia</t>
  </si>
  <si>
    <t>Rússia</t>
  </si>
  <si>
    <t>Singapura</t>
  </si>
  <si>
    <t>Suécia</t>
  </si>
  <si>
    <t>Suíça</t>
  </si>
  <si>
    <t>Tailândia</t>
  </si>
  <si>
    <t>Taiwan</t>
  </si>
  <si>
    <t>Turquia</t>
  </si>
  <si>
    <t>Ucrânia</t>
  </si>
  <si>
    <t>Venezuela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</si>
</sst>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 #,##0.00_-;\-&quot;R$&quot;\ * #,##0.00_-;_-&quot;R$&quot;\ * &quot;-&quot;??_-;_-@_-"/>
    <numFmt numFmtId="165" formatCode="_-* #,##0.00_-;\-* #,##0.00_-;_-* &quot;-&quot;??_-;_-@_-"/>
  </numFmts>
  <fonts count="11">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sz val="11"/>
      <color theme="1"/>
      <name val="Calibri"/>
      <family val="2"/>
      <scheme val="minor"/>
    </font>
    <font>
      <sz val="11"/>
      <color rgb="FF000000"/>
      <name val="Calibri"/>
      <family val="2"/>
    </font>
    <font>
      <b/>
      <sz val="10"/>
      <color theme="1"/>
      <name val="Calibri"/>
      <family val="2"/>
      <scheme val="minor"/>
    </font>
    <font>
      <sz val="10"/>
      <color theme="1"/>
      <name val="Arial"/>
      <family val="2"/>
    </font>
    <font>
      <sz val="10"/>
      <color theme="1"/>
      <name val="Calibri"/>
      <family val="2"/>
      <scheme val="minor"/>
    </font>
    <font>
      <sz val="8"/>
      <name val="Calibri"/>
      <family val="2"/>
      <scheme val="minor"/>
    </font>
    <font>
      <b/>
      <sz val="1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7"/>
        <bgColor indexed="64"/>
      </patternFill>
    </fill>
    <fill>
      <patternFill patternType="solid">
        <fgColor theme="7" tint="0.79998168889431442"/>
        <bgColor indexed="64"/>
      </patternFill>
    </fill>
    <fill>
      <patternFill patternType="solid">
        <fgColor rgb="FFFFC000"/>
        <bgColor indexed="64"/>
      </patternFill>
    </fill>
    <fill>
      <patternFill patternType="solid">
        <fgColor rgb="FF9BC2E6"/>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medium">
        <color rgb="FFCCCCCC"/>
      </right>
      <top/>
      <bottom style="medium">
        <color rgb="FFCCCCCC"/>
      </bottom>
      <diagonal/>
    </border>
    <border>
      <left style="medium">
        <color rgb="FFCCCCCC"/>
      </left>
      <right style="medium">
        <color rgb="FFCCCCCC"/>
      </right>
      <top/>
      <bottom style="medium">
        <color rgb="FFCCCCCC"/>
      </bottom>
      <diagonal/>
    </border>
    <border>
      <left/>
      <right style="medium">
        <color rgb="FFCCCCCC"/>
      </right>
      <top style="medium">
        <color rgb="FFCCCCCC"/>
      </top>
      <bottom style="medium">
        <color rgb="FFCCCCCC"/>
      </bottom>
      <diagonal/>
    </border>
    <border>
      <left/>
      <right style="medium">
        <color rgb="FFCCCCCC"/>
      </right>
      <top style="medium">
        <color rgb="FFCCCCCC"/>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0" fontId="3" fillId="0" borderId="0"/>
    <xf numFmtId="165"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cellStyleXfs>
  <cellXfs count="75">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0" fontId="0" fillId="0" borderId="0" xfId="0" applyAlignment="1">
      <alignment vertical="top" wrapText="1"/>
    </xf>
    <xf numFmtId="0" fontId="0" fillId="2" borderId="0" xfId="0" applyFill="1" applyAlignment="1">
      <alignment horizontal="left" vertical="top" wrapText="1" indent="2"/>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vertical="top" wrapText="1"/>
    </xf>
    <xf numFmtId="0" fontId="1" fillId="2" borderId="0" xfId="0" applyFont="1" applyFill="1" applyAlignment="1">
      <alignment horizontal="center" vertical="center" wrapText="1"/>
    </xf>
    <xf numFmtId="0" fontId="0" fillId="2" borderId="0" xfId="0" applyFill="1" applyAlignment="1">
      <alignment horizontal="left" vertical="center" wrapText="1"/>
    </xf>
    <xf numFmtId="0" fontId="1" fillId="2" borderId="0" xfId="0" applyFont="1" applyFill="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left" vertical="top" wrapText="1"/>
    </xf>
    <xf numFmtId="0" fontId="0" fillId="2" borderId="4" xfId="0" applyFill="1" applyBorder="1" applyAlignment="1">
      <alignment horizontal="center" vertical="top"/>
    </xf>
    <xf numFmtId="0" fontId="0" fillId="2" borderId="0" xfId="0" applyFill="1" applyAlignment="1">
      <alignment horizontal="left" vertical="top" wrapText="1"/>
    </xf>
    <xf numFmtId="0" fontId="0" fillId="2" borderId="0" xfId="0" applyFill="1" applyAlignment="1">
      <alignment horizontal="left" wrapText="1" indent="2"/>
    </xf>
    <xf numFmtId="0" fontId="0" fillId="2" borderId="0" xfId="0" applyFill="1" applyAlignment="1">
      <alignment horizontal="left" vertical="center" wrapText="1" indent="2"/>
    </xf>
    <xf numFmtId="0" fontId="0" fillId="2" borderId="0" xfId="0" applyFill="1" applyAlignment="1">
      <alignment vertical="center"/>
    </xf>
    <xf numFmtId="0" fontId="2" fillId="2" borderId="0" xfId="0" applyFont="1" applyFill="1" applyAlignment="1">
      <alignment horizontal="right" vertical="center" wrapText="1"/>
    </xf>
    <xf numFmtId="0" fontId="2" fillId="2" borderId="0" xfId="0" applyFont="1" applyFill="1" applyAlignment="1">
      <alignment horizontal="right" vertical="top" wrapText="1"/>
    </xf>
    <xf numFmtId="0" fontId="0" fillId="3" borderId="0" xfId="0" applyFill="1" applyAlignment="1">
      <alignment horizontal="center" vertical="center"/>
    </xf>
    <xf numFmtId="0" fontId="0" fillId="4" borderId="1" xfId="0" applyFill="1" applyBorder="1" applyAlignment="1">
      <alignment horizontal="center" vertical="center"/>
    </xf>
    <xf numFmtId="0" fontId="0" fillId="2" borderId="4" xfId="0" applyFill="1" applyBorder="1" applyAlignment="1">
      <alignment horizontal="center" vertical="center" wrapText="1"/>
    </xf>
    <xf numFmtId="0" fontId="0" fillId="5" borderId="4" xfId="0" applyFill="1" applyBorder="1" applyAlignment="1">
      <alignment horizontal="center" vertical="center"/>
    </xf>
    <xf numFmtId="0" fontId="1" fillId="3" borderId="0" xfId="0" applyFont="1" applyFill="1" applyAlignment="1">
      <alignment vertical="center"/>
    </xf>
    <xf numFmtId="0" fontId="1" fillId="2" borderId="4" xfId="0" applyFont="1" applyFill="1" applyBorder="1" applyAlignment="1">
      <alignment horizontal="center" vertical="center" wrapText="1"/>
    </xf>
    <xf numFmtId="0" fontId="0" fillId="6" borderId="4" xfId="0" applyFill="1" applyBorder="1" applyAlignment="1">
      <alignment horizontal="center" vertical="center"/>
    </xf>
    <xf numFmtId="10" fontId="0" fillId="5" borderId="4" xfId="5" applyNumberFormat="1" applyFont="1" applyFill="1" applyBorder="1" applyAlignment="1">
      <alignment horizontal="center" vertical="center"/>
    </xf>
    <xf numFmtId="0" fontId="1" fillId="2" borderId="4" xfId="0" applyFont="1" applyFill="1" applyBorder="1" applyAlignment="1">
      <alignment horizontal="center" vertical="center"/>
    </xf>
    <xf numFmtId="10" fontId="1" fillId="5" borderId="4" xfId="5" applyNumberFormat="1" applyFont="1"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top"/>
    </xf>
    <xf numFmtId="0" fontId="0" fillId="2" borderId="0" xfId="0" applyFill="1" applyAlignment="1">
      <alignment horizontal="right" indent="2"/>
    </xf>
    <xf numFmtId="0" fontId="0" fillId="2" borderId="10" xfId="0" applyFill="1" applyBorder="1" applyAlignment="1">
      <alignment horizontal="right" vertical="top" wrapText="1" indent="2"/>
    </xf>
    <xf numFmtId="0" fontId="0" fillId="2" borderId="11" xfId="0" applyFill="1" applyBorder="1" applyAlignment="1">
      <alignment horizontal="center" vertical="center"/>
    </xf>
    <xf numFmtId="10" fontId="1" fillId="4" borderId="4" xfId="0" applyNumberFormat="1" applyFont="1" applyFill="1" applyBorder="1" applyAlignment="1">
      <alignment horizontal="center" vertical="center"/>
    </xf>
    <xf numFmtId="0" fontId="0" fillId="0" borderId="4" xfId="0" applyBorder="1" applyAlignment="1">
      <alignment horizontal="center" vertical="center"/>
    </xf>
    <xf numFmtId="0" fontId="0" fillId="2" borderId="0" xfId="0" applyFill="1" applyAlignment="1">
      <alignment horizontal="center" vertical="top"/>
    </xf>
    <xf numFmtId="0" fontId="0" fillId="3" borderId="0" xfId="0" applyFill="1" applyAlignment="1">
      <alignment horizontal="center" vertical="top"/>
    </xf>
    <xf numFmtId="0" fontId="0" fillId="2" borderId="0" xfId="0" applyFill="1" applyAlignment="1">
      <alignment horizontal="left" vertical="center"/>
    </xf>
    <xf numFmtId="0" fontId="0" fillId="2" borderId="10" xfId="0" applyFill="1" applyBorder="1" applyAlignment="1">
      <alignment horizontal="left" wrapText="1"/>
    </xf>
    <xf numFmtId="0" fontId="3" fillId="0" borderId="0" xfId="1"/>
    <xf numFmtId="0" fontId="7" fillId="7" borderId="18" xfId="1" applyFont="1" applyFill="1" applyBorder="1" applyAlignment="1">
      <alignment horizontal="center" wrapText="1"/>
    </xf>
    <xf numFmtId="0" fontId="7" fillId="7" borderId="19" xfId="1" applyFont="1" applyFill="1" applyBorder="1" applyAlignment="1">
      <alignment horizontal="center" wrapText="1"/>
    </xf>
    <xf numFmtId="0" fontId="7" fillId="0" borderId="20" xfId="1" applyFont="1" applyBorder="1" applyAlignment="1">
      <alignment horizontal="center" wrapText="1"/>
    </xf>
    <xf numFmtId="0" fontId="3" fillId="0" borderId="0" xfId="1" applyAlignment="1">
      <alignment horizontal="center"/>
    </xf>
    <xf numFmtId="0" fontId="8" fillId="0" borderId="0" xfId="1" applyFont="1" applyAlignment="1">
      <alignment horizontal="center"/>
    </xf>
    <xf numFmtId="0" fontId="7" fillId="0" borderId="21" xfId="1" applyFont="1" applyBorder="1" applyAlignment="1">
      <alignment horizontal="center" wrapText="1"/>
    </xf>
    <xf numFmtId="0" fontId="0" fillId="2" borderId="4" xfId="0" applyFill="1" applyBorder="1" applyAlignment="1">
      <alignment horizontal="center"/>
    </xf>
    <xf numFmtId="0" fontId="0" fillId="2" borderId="0" xfId="0" applyFill="1" applyAlignment="1">
      <alignment horizontal="left" wrapText="1"/>
    </xf>
    <xf numFmtId="0" fontId="0" fillId="2" borderId="0" xfId="0" applyFill="1" applyAlignment="1">
      <alignment wrapText="1"/>
    </xf>
    <xf numFmtId="0" fontId="10" fillId="2" borderId="10" xfId="0" applyFont="1" applyFill="1" applyBorder="1" applyAlignment="1">
      <alignment horizontal="right" vertical="top"/>
    </xf>
    <xf numFmtId="0" fontId="1" fillId="2" borderId="0" xfId="0" applyFont="1" applyFill="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4" fillId="0" borderId="12" xfId="0" applyFont="1" applyBorder="1" applyAlignment="1">
      <alignment horizontal="left" vertical="top" wrapText="1"/>
    </xf>
    <xf numFmtId="0" fontId="5" fillId="0" borderId="22" xfId="0" applyFont="1" applyBorder="1" applyAlignment="1">
      <alignment horizontal="left" vertical="top" wrapText="1"/>
    </xf>
    <xf numFmtId="0" fontId="5" fillId="0" borderId="2" xfId="0" applyFont="1" applyBorder="1" applyAlignment="1">
      <alignment horizontal="left" vertical="top" wrapText="1"/>
    </xf>
    <xf numFmtId="0" fontId="5" fillId="0" borderId="23"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0" fontId="5" fillId="0" borderId="24" xfId="0" applyFont="1" applyBorder="1" applyAlignment="1">
      <alignment horizontal="left" vertical="top" wrapText="1"/>
    </xf>
    <xf numFmtId="0" fontId="5" fillId="0" borderId="6" xfId="0" applyFont="1" applyBorder="1" applyAlignment="1">
      <alignment horizontal="left" vertical="top" wrapText="1"/>
    </xf>
    <xf numFmtId="0" fontId="5" fillId="0" borderId="25" xfId="0" applyFont="1" applyBorder="1" applyAlignment="1">
      <alignment horizontal="left" vertical="top" wrapText="1"/>
    </xf>
    <xf numFmtId="0" fontId="0" fillId="2" borderId="0" xfId="0" applyFill="1" applyAlignment="1">
      <alignment horizontal="center" vertical="center"/>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0" fillId="0" borderId="13" xfId="0" applyBorder="1" applyAlignment="1">
      <alignment horizontal="left" wrapText="1"/>
    </xf>
    <xf numFmtId="0" fontId="1" fillId="7" borderId="14" xfId="1" applyFont="1" applyFill="1" applyBorder="1" applyAlignment="1">
      <alignment horizontal="center" vertical="center"/>
    </xf>
    <xf numFmtId="0" fontId="1" fillId="7" borderId="15" xfId="1" applyFont="1" applyFill="1" applyBorder="1" applyAlignment="1">
      <alignment horizontal="center" vertical="center"/>
    </xf>
    <xf numFmtId="0" fontId="6" fillId="7" borderId="17" xfId="1" applyFont="1" applyFill="1" applyBorder="1" applyAlignment="1">
      <alignment horizontal="center"/>
    </xf>
  </cellXfs>
  <cellStyles count="6">
    <cellStyle name="Moeda 2" xfId="3" xr:uid="{E33AA3FE-3A78-437A-A85D-EC7E1390EDFA}"/>
    <cellStyle name="Normal" xfId="0" builtinId="0"/>
    <cellStyle name="Normal 2" xfId="1" xr:uid="{81793733-546D-4716-B4D8-5CCB731A9972}"/>
    <cellStyle name="Porcentagem" xfId="5" builtinId="5"/>
    <cellStyle name="Porcentagem 2" xfId="4" xr:uid="{8AD72200-F757-48E6-9C03-D3C693EA64AF}"/>
    <cellStyle name="Vírgula 2" xfId="2" xr:uid="{20A97D0A-C862-4266-A286-3D863110ED88}"/>
  </cellStyles>
  <dxfs count="6">
    <dxf>
      <alignment horizontal="center" vertical="bottom" textRotation="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1" indent="0" justifyLastLine="0" shrinkToFit="0" readingOrder="0"/>
      <border diagonalUp="0" diagonalDown="0" outline="0">
        <left/>
        <right style="medium">
          <color rgb="FFCCCCCC"/>
        </right>
        <top style="medium">
          <color rgb="FFCCCCCC"/>
        </top>
        <bottom style="medium">
          <color rgb="FFCCCCCC"/>
        </bottom>
      </border>
    </dxf>
    <dxf>
      <border outline="0">
        <top style="medium">
          <color rgb="FFCCCCCC"/>
        </top>
      </border>
    </dxf>
    <dxf>
      <border outline="0">
        <bottom style="medium">
          <color rgb="FFCCCCCC"/>
        </bottom>
      </border>
    </dxf>
    <dxf>
      <border outline="0">
        <left style="medium">
          <color rgb="FFCCCCCC"/>
        </left>
        <right style="medium">
          <color rgb="FFCCCCCC"/>
        </right>
        <top style="medium">
          <color rgb="FFCCCCCC"/>
        </top>
        <bottom style="medium">
          <color rgb="FFCCCCCC"/>
        </bottom>
      </border>
    </dxf>
    <dxf>
      <font>
        <b val="0"/>
        <i val="0"/>
        <strike val="0"/>
        <condense val="0"/>
        <extend val="0"/>
        <outline val="0"/>
        <shadow val="0"/>
        <u val="none"/>
        <vertAlign val="baseline"/>
        <sz val="10"/>
        <color theme="1"/>
        <name val="Arial"/>
        <family val="2"/>
        <scheme val="none"/>
      </font>
      <fill>
        <patternFill patternType="solid">
          <fgColor indexed="64"/>
          <bgColor rgb="FF9BC2E6"/>
        </patternFill>
      </fill>
      <alignment horizontal="general" vertical="bottom" textRotation="0" wrapText="1" indent="0" justifyLastLine="0" shrinkToFit="0" readingOrder="0"/>
      <border diagonalUp="0" diagonalDown="0">
        <left style="medium">
          <color rgb="FFCCCCCC"/>
        </left>
        <right style="medium">
          <color rgb="FFCCCCCC"/>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Lines="3" dropStyle="combo" dx="22" fmlaLink="$E$10" fmlaRange="$C$10:$C$12" noThreeD="1" sel="3" val="0"/>
</file>

<file path=xl/ctrlProps/ctrlProp10.xml><?xml version="1.0" encoding="utf-8"?>
<formControlPr xmlns="http://schemas.microsoft.com/office/spreadsheetml/2009/9/main" objectType="Drop" dropLines="4" dropStyle="combo" dx="22" fmlaLink="$E$28" fmlaRange="$C$28:$C$31" noThreeD="1" sel="4" val="0"/>
</file>

<file path=xl/ctrlProps/ctrlProp11.xml><?xml version="1.0" encoding="utf-8"?>
<formControlPr xmlns="http://schemas.microsoft.com/office/spreadsheetml/2009/9/main" objectType="Drop" dropLines="2" dropStyle="combo" dx="22" fmlaLink="$E$37" fmlaRange="$I$36:$I$37" noThreeD="1" sel="1" val="0"/>
</file>

<file path=xl/ctrlProps/ctrlProp12.xml><?xml version="1.0" encoding="utf-8"?>
<formControlPr xmlns="http://schemas.microsoft.com/office/spreadsheetml/2009/9/main" objectType="Drop" dropLines="2" dropStyle="combo" dx="22" fmlaLink="$E$38" fmlaRange="$I$36:$I$37" noThreeD="1" sel="1" val="0"/>
</file>

<file path=xl/ctrlProps/ctrlProp13.xml><?xml version="1.0" encoding="utf-8"?>
<formControlPr xmlns="http://schemas.microsoft.com/office/spreadsheetml/2009/9/main" objectType="Drop" dropLines="2" dropStyle="combo" dx="22" fmlaLink="$E$39" fmlaRange="$I$36:$I$37" noThreeD="1" sel="1" val="0"/>
</file>

<file path=xl/ctrlProps/ctrlProp14.xml><?xml version="1.0" encoding="utf-8"?>
<formControlPr xmlns="http://schemas.microsoft.com/office/spreadsheetml/2009/9/main" objectType="Drop" dropLines="2" dropStyle="combo" dx="22" fmlaLink="$E$40" fmlaRange="$I$36:$I$37" noThreeD="1" sel="1" val="0"/>
</file>

<file path=xl/ctrlProps/ctrlProp15.xml><?xml version="1.0" encoding="utf-8"?>
<formControlPr xmlns="http://schemas.microsoft.com/office/spreadsheetml/2009/9/main" objectType="Drop" dropLines="2" dropStyle="combo" dx="22" fmlaLink="$E$41" fmlaRange="$I$36:$I$37" noThreeD="1" sel="1" val="0"/>
</file>

<file path=xl/ctrlProps/ctrlProp16.xml><?xml version="1.0" encoding="utf-8"?>
<formControlPr xmlns="http://schemas.microsoft.com/office/spreadsheetml/2009/9/main" objectType="Drop" dropLines="2" dropStyle="combo" dx="22" fmlaLink="$E$42" fmlaRange="$I$36:$I$37" noThreeD="1" sel="1" val="0"/>
</file>

<file path=xl/ctrlProps/ctrlProp17.xml><?xml version="1.0" encoding="utf-8"?>
<formControlPr xmlns="http://schemas.microsoft.com/office/spreadsheetml/2009/9/main" objectType="Drop" dropLines="2" dropStyle="combo" dx="22" fmlaLink="$E$48" fmlaRange="$I$36:$I$37" noThreeD="1" sel="1" val="0"/>
</file>

<file path=xl/ctrlProps/ctrlProp18.xml><?xml version="1.0" encoding="utf-8"?>
<formControlPr xmlns="http://schemas.microsoft.com/office/spreadsheetml/2009/9/main" objectType="Drop" dropLines="2" dropStyle="combo" dx="22" fmlaLink="$E$52" fmlaRange="$I$36:$I$37" noThreeD="1" sel="1" val="0"/>
</file>

<file path=xl/ctrlProps/ctrlProp19.xml><?xml version="1.0" encoding="utf-8"?>
<formControlPr xmlns="http://schemas.microsoft.com/office/spreadsheetml/2009/9/main" objectType="Drop" dropLines="2" dropStyle="combo" dx="22" fmlaLink="$E$54" fmlaRange="$I$36:$I$37" noThreeD="1" sel="1" val="0"/>
</file>

<file path=xl/ctrlProps/ctrlProp2.xml><?xml version="1.0" encoding="utf-8"?>
<formControlPr xmlns="http://schemas.microsoft.com/office/spreadsheetml/2009/9/main" objectType="Drop" dropLines="4" dropStyle="combo" dx="22" fmlaLink="$E$16" fmlaRange="$C$17:$C$20" noThreeD="1" sel="4" val="0"/>
</file>

<file path=xl/ctrlProps/ctrlProp20.xml><?xml version="1.0" encoding="utf-8"?>
<formControlPr xmlns="http://schemas.microsoft.com/office/spreadsheetml/2009/9/main" objectType="Drop" dropLines="2" dropStyle="combo" dx="22" fmlaLink="$E$56" fmlaRange="$I$36:$I$37" noThreeD="1" sel="1" val="0"/>
</file>

<file path=xl/ctrlProps/ctrlProp21.xml><?xml version="1.0" encoding="utf-8"?>
<formControlPr xmlns="http://schemas.microsoft.com/office/spreadsheetml/2009/9/main" objectType="Drop" dropLines="2" dropStyle="combo" dx="22" fmlaLink="$E$58" fmlaRange="$I$36:$I$37" noThreeD="1" sel="1" val="0"/>
</file>

<file path=xl/ctrlProps/ctrlProp22.xml><?xml version="1.0" encoding="utf-8"?>
<formControlPr xmlns="http://schemas.microsoft.com/office/spreadsheetml/2009/9/main" objectType="Drop" dropLines="2" dropStyle="combo" dx="22" fmlaLink="$E$61" fmlaRange="$I$36:$I$37" noThreeD="1" sel="1" val="0"/>
</file>

<file path=xl/ctrlProps/ctrlProp23.xml><?xml version="1.0" encoding="utf-8"?>
<formControlPr xmlns="http://schemas.microsoft.com/office/spreadsheetml/2009/9/main" objectType="Drop" dropLines="2" dropStyle="combo" dx="22" fmlaLink="$E$62" fmlaRange="$I$36:$I$37" noThreeD="1" sel="1" val="0"/>
</file>

<file path=xl/ctrlProps/ctrlProp24.xml><?xml version="1.0" encoding="utf-8"?>
<formControlPr xmlns="http://schemas.microsoft.com/office/spreadsheetml/2009/9/main" objectType="Drop" dropLines="2" dropStyle="combo" dx="22" fmlaLink="$E$64" fmlaRange="$I$36:$I$37" noThreeD="1" sel="1" val="0"/>
</file>

<file path=xl/ctrlProps/ctrlProp25.xml><?xml version="1.0" encoding="utf-8"?>
<formControlPr xmlns="http://schemas.microsoft.com/office/spreadsheetml/2009/9/main" objectType="Drop" dropLines="2" dropStyle="combo" dx="22" fmlaLink="$E$17" fmlaRange="$I$17:$I$18" noThreeD="1" sel="1" val="0"/>
</file>

<file path=xl/ctrlProps/ctrlProp26.xml><?xml version="1.0" encoding="utf-8"?>
<formControlPr xmlns="http://schemas.microsoft.com/office/spreadsheetml/2009/9/main" objectType="Drop" dropLines="2" dropStyle="combo" dx="22" fmlaLink="$E$43" fmlaRange="$I$36:$I$37" noThreeD="1" sel="1" val="0"/>
</file>

<file path=xl/ctrlProps/ctrlProp27.xml><?xml version="1.0" encoding="utf-8"?>
<formControlPr xmlns="http://schemas.microsoft.com/office/spreadsheetml/2009/9/main" objectType="Drop" dropLines="2" dropStyle="combo" dx="22" fmlaLink="$E$44" fmlaRange="$I$36:$I$37" noThreeD="1" sel="1" val="0"/>
</file>

<file path=xl/ctrlProps/ctrlProp28.xml><?xml version="1.0" encoding="utf-8"?>
<formControlPr xmlns="http://schemas.microsoft.com/office/spreadsheetml/2009/9/main" objectType="Drop" dropLines="2" dropStyle="combo" dx="22" fmlaLink="$E$45" fmlaRange="$I$36:$I$37" noThreeD="1" sel="1" val="0"/>
</file>

<file path=xl/ctrlProps/ctrlProp29.xml><?xml version="1.0" encoding="utf-8"?>
<formControlPr xmlns="http://schemas.microsoft.com/office/spreadsheetml/2009/9/main" objectType="Drop" dropLines="2" dropStyle="combo" dx="22" fmlaLink="$E$46" fmlaRange="$I$36:$I$37" noThreeD="1" sel="1" val="0"/>
</file>

<file path=xl/ctrlProps/ctrlProp3.xml><?xml version="1.0" encoding="utf-8"?>
<formControlPr xmlns="http://schemas.microsoft.com/office/spreadsheetml/2009/9/main" objectType="Drop" dropLines="3" dropStyle="combo" dx="22" fmlaLink="$E$24" fmlaRange="$C$25:$C$27" noThreeD="1" sel="3" val="0"/>
</file>

<file path=xl/ctrlProps/ctrlProp4.xml><?xml version="1.0" encoding="utf-8"?>
<formControlPr xmlns="http://schemas.microsoft.com/office/spreadsheetml/2009/9/main" objectType="Drop" dropLines="3" dropStyle="combo" dx="22" fmlaLink="$E$31" fmlaRange="$C$31:$C$33" noThreeD="1" sel="3" val="0"/>
</file>

<file path=xl/ctrlProps/ctrlProp5.xml><?xml version="1.0" encoding="utf-8"?>
<formControlPr xmlns="http://schemas.microsoft.com/office/spreadsheetml/2009/9/main" objectType="Drop" dropLines="2" dropStyle="combo" dx="22" fmlaLink="$E$35" fmlaRange="$I$31:$I$33" noThreeD="1" sel="2" val="0"/>
</file>

<file path=xl/ctrlProps/ctrlProp6.xml><?xml version="1.0" encoding="utf-8"?>
<formControlPr xmlns="http://schemas.microsoft.com/office/spreadsheetml/2009/9/main" objectType="Drop" dropLines="3" dropStyle="combo" dx="22" fmlaLink="$E$12" fmlaRange="$C$11:$C$13" noThreeD="1" sel="2" val="0"/>
</file>

<file path=xl/ctrlProps/ctrlProp7.xml><?xml version="1.0" encoding="utf-8"?>
<formControlPr xmlns="http://schemas.microsoft.com/office/spreadsheetml/2009/9/main" objectType="Drop" dropLines="2" dropStyle="combo" dx="22" fmlaLink="$E$36" fmlaRange="$I$36:$I$37" noThreeD="1" sel="1" val="0"/>
</file>

<file path=xl/ctrlProps/ctrlProp8.xml><?xml version="1.0" encoding="utf-8"?>
<formControlPr xmlns="http://schemas.microsoft.com/office/spreadsheetml/2009/9/main" objectType="Drop" dropLines="2" dropStyle="combo" dx="22" fmlaLink="$E$15" fmlaRange="$I$15:$I$16" noThreeD="1" sel="1" val="0"/>
</file>

<file path=xl/ctrlProps/ctrlProp9.xml><?xml version="1.0" encoding="utf-8"?>
<formControlPr xmlns="http://schemas.microsoft.com/office/spreadsheetml/2009/9/main" objectType="Drop" dropLines="3" dropStyle="combo" dx="22" fmlaLink="$E$22" fmlaRange="$C$23:$C$25" noThreeD="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144780</xdr:colOff>
          <xdr:row>9</xdr:row>
          <xdr:rowOff>30480</xdr:rowOff>
        </xdr:from>
        <xdr:to>
          <xdr:col>3</xdr:col>
          <xdr:colOff>3543300</xdr:colOff>
          <xdr:row>9</xdr:row>
          <xdr:rowOff>266700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68580</xdr:rowOff>
        </xdr:from>
        <xdr:to>
          <xdr:col>3</xdr:col>
          <xdr:colOff>3512820</xdr:colOff>
          <xdr:row>15</xdr:row>
          <xdr:rowOff>342900</xdr:rowOff>
        </xdr:to>
        <xdr:sp macro="" textlink="">
          <xdr:nvSpPr>
            <xdr:cNvPr id="2050" name="Drop Dow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23</xdr:row>
          <xdr:rowOff>60960</xdr:rowOff>
        </xdr:from>
        <xdr:to>
          <xdr:col>3</xdr:col>
          <xdr:colOff>3543300</xdr:colOff>
          <xdr:row>24</xdr:row>
          <xdr:rowOff>182880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30</xdr:row>
          <xdr:rowOff>152400</xdr:rowOff>
        </xdr:from>
        <xdr:to>
          <xdr:col>4</xdr:col>
          <xdr:colOff>0</xdr:colOff>
          <xdr:row>30</xdr:row>
          <xdr:rowOff>449580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33</xdr:row>
          <xdr:rowOff>182880</xdr:rowOff>
        </xdr:from>
        <xdr:to>
          <xdr:col>3</xdr:col>
          <xdr:colOff>3436620</xdr:colOff>
          <xdr:row>35</xdr:row>
          <xdr:rowOff>38100</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11</xdr:row>
          <xdr:rowOff>0</xdr:rowOff>
        </xdr:from>
        <xdr:to>
          <xdr:col>3</xdr:col>
          <xdr:colOff>3573780</xdr:colOff>
          <xdr:row>11</xdr:row>
          <xdr:rowOff>251460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35</xdr:row>
          <xdr:rowOff>7620</xdr:rowOff>
        </xdr:from>
        <xdr:to>
          <xdr:col>3</xdr:col>
          <xdr:colOff>3566160</xdr:colOff>
          <xdr:row>35</xdr:row>
          <xdr:rowOff>175260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175260</xdr:rowOff>
        </xdr:from>
        <xdr:to>
          <xdr:col>3</xdr:col>
          <xdr:colOff>3573780</xdr:colOff>
          <xdr:row>15</xdr:row>
          <xdr:rowOff>0</xdr:rowOff>
        </xdr:to>
        <xdr:sp macro="" textlink="">
          <xdr:nvSpPr>
            <xdr:cNvPr id="3079" name="Drop Dow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21</xdr:row>
          <xdr:rowOff>68580</xdr:rowOff>
        </xdr:from>
        <xdr:to>
          <xdr:col>3</xdr:col>
          <xdr:colOff>3566160</xdr:colOff>
          <xdr:row>22</xdr:row>
          <xdr:rowOff>0</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27</xdr:row>
          <xdr:rowOff>22860</xdr:rowOff>
        </xdr:from>
        <xdr:to>
          <xdr:col>3</xdr:col>
          <xdr:colOff>3550920</xdr:colOff>
          <xdr:row>28</xdr:row>
          <xdr:rowOff>0</xdr:rowOff>
        </xdr:to>
        <xdr:sp macro="" textlink="">
          <xdr:nvSpPr>
            <xdr:cNvPr id="3085" name="Drop Down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36</xdr:row>
          <xdr:rowOff>22860</xdr:rowOff>
        </xdr:from>
        <xdr:to>
          <xdr:col>3</xdr:col>
          <xdr:colOff>3566160</xdr:colOff>
          <xdr:row>37</xdr:row>
          <xdr:rowOff>0</xdr:rowOff>
        </xdr:to>
        <xdr:sp macro="" textlink="">
          <xdr:nvSpPr>
            <xdr:cNvPr id="3088" name="Drop Down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37</xdr:row>
          <xdr:rowOff>22860</xdr:rowOff>
        </xdr:from>
        <xdr:to>
          <xdr:col>3</xdr:col>
          <xdr:colOff>3566160</xdr:colOff>
          <xdr:row>38</xdr:row>
          <xdr:rowOff>0</xdr:rowOff>
        </xdr:to>
        <xdr:sp macro="" textlink="">
          <xdr:nvSpPr>
            <xdr:cNvPr id="3089" name="Drop Down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38</xdr:row>
          <xdr:rowOff>22860</xdr:rowOff>
        </xdr:from>
        <xdr:to>
          <xdr:col>3</xdr:col>
          <xdr:colOff>3566160</xdr:colOff>
          <xdr:row>39</xdr:row>
          <xdr:rowOff>0</xdr:rowOff>
        </xdr:to>
        <xdr:sp macro="" textlink="">
          <xdr:nvSpPr>
            <xdr:cNvPr id="3090" name="Drop Down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39</xdr:row>
          <xdr:rowOff>22860</xdr:rowOff>
        </xdr:from>
        <xdr:to>
          <xdr:col>3</xdr:col>
          <xdr:colOff>3566160</xdr:colOff>
          <xdr:row>40</xdr:row>
          <xdr:rowOff>0</xdr:rowOff>
        </xdr:to>
        <xdr:sp macro="" textlink="">
          <xdr:nvSpPr>
            <xdr:cNvPr id="3091" name="Drop Down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40</xdr:row>
          <xdr:rowOff>22860</xdr:rowOff>
        </xdr:from>
        <xdr:to>
          <xdr:col>3</xdr:col>
          <xdr:colOff>3566160</xdr:colOff>
          <xdr:row>41</xdr:row>
          <xdr:rowOff>0</xdr:rowOff>
        </xdr:to>
        <xdr:sp macro="" textlink="">
          <xdr:nvSpPr>
            <xdr:cNvPr id="3092" name="Drop Down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41</xdr:row>
          <xdr:rowOff>22860</xdr:rowOff>
        </xdr:from>
        <xdr:to>
          <xdr:col>3</xdr:col>
          <xdr:colOff>3566160</xdr:colOff>
          <xdr:row>42</xdr:row>
          <xdr:rowOff>0</xdr:rowOff>
        </xdr:to>
        <xdr:sp macro="" textlink="">
          <xdr:nvSpPr>
            <xdr:cNvPr id="3093" name="Drop Down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47</xdr:row>
          <xdr:rowOff>22860</xdr:rowOff>
        </xdr:from>
        <xdr:to>
          <xdr:col>3</xdr:col>
          <xdr:colOff>3566160</xdr:colOff>
          <xdr:row>48</xdr:row>
          <xdr:rowOff>0</xdr:rowOff>
        </xdr:to>
        <xdr:sp macro="" textlink="">
          <xdr:nvSpPr>
            <xdr:cNvPr id="3095" name="Drop Down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51</xdr:row>
          <xdr:rowOff>83820</xdr:rowOff>
        </xdr:from>
        <xdr:to>
          <xdr:col>3</xdr:col>
          <xdr:colOff>3589020</xdr:colOff>
          <xdr:row>52</xdr:row>
          <xdr:rowOff>0</xdr:rowOff>
        </xdr:to>
        <xdr:sp macro="" textlink="">
          <xdr:nvSpPr>
            <xdr:cNvPr id="3105" name="Drop Down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53</xdr:row>
          <xdr:rowOff>30480</xdr:rowOff>
        </xdr:from>
        <xdr:to>
          <xdr:col>3</xdr:col>
          <xdr:colOff>3589020</xdr:colOff>
          <xdr:row>54</xdr:row>
          <xdr:rowOff>30480</xdr:rowOff>
        </xdr:to>
        <xdr:sp macro="" textlink="">
          <xdr:nvSpPr>
            <xdr:cNvPr id="3106" name="Drop Down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55</xdr:row>
          <xdr:rowOff>22860</xdr:rowOff>
        </xdr:from>
        <xdr:to>
          <xdr:col>3</xdr:col>
          <xdr:colOff>3581400</xdr:colOff>
          <xdr:row>56</xdr:row>
          <xdr:rowOff>30480</xdr:rowOff>
        </xdr:to>
        <xdr:sp macro="" textlink="">
          <xdr:nvSpPr>
            <xdr:cNvPr id="3107" name="Drop Down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57</xdr:row>
          <xdr:rowOff>114300</xdr:rowOff>
        </xdr:from>
        <xdr:to>
          <xdr:col>3</xdr:col>
          <xdr:colOff>3627120</xdr:colOff>
          <xdr:row>58</xdr:row>
          <xdr:rowOff>0</xdr:rowOff>
        </xdr:to>
        <xdr:sp macro="" textlink="">
          <xdr:nvSpPr>
            <xdr:cNvPr id="3108" name="Drop Down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60</xdr:row>
          <xdr:rowOff>7620</xdr:rowOff>
        </xdr:from>
        <xdr:to>
          <xdr:col>3</xdr:col>
          <xdr:colOff>3566160</xdr:colOff>
          <xdr:row>60</xdr:row>
          <xdr:rowOff>175260</xdr:rowOff>
        </xdr:to>
        <xdr:sp macro="" textlink="">
          <xdr:nvSpPr>
            <xdr:cNvPr id="3110" name="Drop Down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61</xdr:row>
          <xdr:rowOff>22860</xdr:rowOff>
        </xdr:from>
        <xdr:to>
          <xdr:col>3</xdr:col>
          <xdr:colOff>3566160</xdr:colOff>
          <xdr:row>61</xdr:row>
          <xdr:rowOff>182880</xdr:rowOff>
        </xdr:to>
        <xdr:sp macro="" textlink="">
          <xdr:nvSpPr>
            <xdr:cNvPr id="3111" name="Drop Down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63</xdr:row>
          <xdr:rowOff>22860</xdr:rowOff>
        </xdr:from>
        <xdr:to>
          <xdr:col>3</xdr:col>
          <xdr:colOff>3566160</xdr:colOff>
          <xdr:row>64</xdr:row>
          <xdr:rowOff>0</xdr:rowOff>
        </xdr:to>
        <xdr:sp macro="" textlink="">
          <xdr:nvSpPr>
            <xdr:cNvPr id="3113" name="Drop Down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16</xdr:row>
          <xdr:rowOff>60960</xdr:rowOff>
        </xdr:from>
        <xdr:to>
          <xdr:col>3</xdr:col>
          <xdr:colOff>3589020</xdr:colOff>
          <xdr:row>17</xdr:row>
          <xdr:rowOff>0</xdr:rowOff>
        </xdr:to>
        <xdr:sp macro="" textlink="">
          <xdr:nvSpPr>
            <xdr:cNvPr id="3120" name="Drop Down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42</xdr:row>
          <xdr:rowOff>60960</xdr:rowOff>
        </xdr:from>
        <xdr:to>
          <xdr:col>3</xdr:col>
          <xdr:colOff>3566160</xdr:colOff>
          <xdr:row>43</xdr:row>
          <xdr:rowOff>38100</xdr:rowOff>
        </xdr:to>
        <xdr:sp macro="" textlink="">
          <xdr:nvSpPr>
            <xdr:cNvPr id="3121" name="Drop Down 49" hidden="1">
              <a:extLst>
                <a:ext uri="{63B3BB69-23CF-44E3-9099-C40C66FF867C}">
                  <a14:compatExt spid="_x0000_s3121"/>
                </a:ext>
                <a:ext uri="{FF2B5EF4-FFF2-40B4-BE49-F238E27FC236}">
                  <a16:creationId xmlns:a16="http://schemas.microsoft.com/office/drawing/2014/main" id="{00000000-0008-0000-0100-00003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83820</xdr:colOff>
          <xdr:row>43</xdr:row>
          <xdr:rowOff>68580</xdr:rowOff>
        </xdr:from>
        <xdr:to>
          <xdr:col>3</xdr:col>
          <xdr:colOff>3566160</xdr:colOff>
          <xdr:row>44</xdr:row>
          <xdr:rowOff>45720</xdr:rowOff>
        </xdr:to>
        <xdr:sp macro="" textlink="">
          <xdr:nvSpPr>
            <xdr:cNvPr id="3122" name="Drop Down 50" hidden="1">
              <a:extLst>
                <a:ext uri="{63B3BB69-23CF-44E3-9099-C40C66FF867C}">
                  <a14:compatExt spid="_x0000_s3122"/>
                </a:ext>
                <a:ext uri="{FF2B5EF4-FFF2-40B4-BE49-F238E27FC236}">
                  <a16:creationId xmlns:a16="http://schemas.microsoft.com/office/drawing/2014/main" id="{00000000-0008-0000-0100-00003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44</xdr:row>
          <xdr:rowOff>121920</xdr:rowOff>
        </xdr:from>
        <xdr:to>
          <xdr:col>3</xdr:col>
          <xdr:colOff>3589020</xdr:colOff>
          <xdr:row>45</xdr:row>
          <xdr:rowOff>0</xdr:rowOff>
        </xdr:to>
        <xdr:sp macro="" textlink="">
          <xdr:nvSpPr>
            <xdr:cNvPr id="3123" name="Drop Down 51" hidden="1">
              <a:extLst>
                <a:ext uri="{63B3BB69-23CF-44E3-9099-C40C66FF867C}">
                  <a14:compatExt spid="_x0000_s3123"/>
                </a:ext>
                <a:ext uri="{FF2B5EF4-FFF2-40B4-BE49-F238E27FC236}">
                  <a16:creationId xmlns:a16="http://schemas.microsoft.com/office/drawing/2014/main" id="{00000000-0008-0000-0100-00003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45</xdr:row>
          <xdr:rowOff>83820</xdr:rowOff>
        </xdr:from>
        <xdr:to>
          <xdr:col>3</xdr:col>
          <xdr:colOff>3566160</xdr:colOff>
          <xdr:row>45</xdr:row>
          <xdr:rowOff>236220</xdr:rowOff>
        </xdr:to>
        <xdr:sp macro="" textlink="">
          <xdr:nvSpPr>
            <xdr:cNvPr id="3124" name="Drop Down 52" hidden="1">
              <a:extLst>
                <a:ext uri="{63B3BB69-23CF-44E3-9099-C40C66FF867C}">
                  <a14:compatExt spid="_x0000_s3124"/>
                </a:ext>
                <a:ext uri="{FF2B5EF4-FFF2-40B4-BE49-F238E27FC236}">
                  <a16:creationId xmlns:a16="http://schemas.microsoft.com/office/drawing/2014/main" id="{00000000-0008-0000-0100-00003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27884C-98B5-4559-ADBB-DF5F6B189B8C}" name="Tabela23" displayName="Tabela23" ref="A3:B71" totalsRowShown="0" headerRowDxfId="5" headerRowBorderDxfId="3" tableBorderDxfId="4" totalsRowBorderDxfId="2">
  <autoFilter ref="A3:B71" xr:uid="{A55D75F8-285E-4BD4-A017-883BCBE202EE}"/>
  <sortState xmlns:xlrd2="http://schemas.microsoft.com/office/spreadsheetml/2017/richdata2" ref="A4:B71">
    <sortCondition ref="A3:A71"/>
  </sortState>
  <tableColumns count="2">
    <tableColumn id="1" xr3:uid="{3C519187-DEA6-49A1-BBFF-8FB04F821B66}" name="País" dataDxfId="1"/>
    <tableColumn id="5" xr3:uid="{1B64E70F-096A-436D-91E7-AC56145D96E3}" name="Pontuação"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60F5-CAA0-47DA-8D6B-0F6635758995}">
  <sheetPr codeName="Planilha5">
    <tabColor theme="4" tint="-0.249977111117893"/>
  </sheetPr>
  <dimension ref="A2:I49"/>
  <sheetViews>
    <sheetView topLeftCell="A23" zoomScale="80" zoomScaleNormal="80" workbookViewId="0">
      <selection activeCell="C10" sqref="C10"/>
    </sheetView>
  </sheetViews>
  <sheetFormatPr defaultColWidth="9.140625" defaultRowHeight="14.45"/>
  <cols>
    <col min="1" max="1" width="9.140625" style="1"/>
    <col min="2" max="2" width="11" style="1" customWidth="1"/>
    <col min="3" max="3" width="54.7109375" style="1" customWidth="1"/>
    <col min="4" max="4" width="54.85546875" style="1" customWidth="1"/>
    <col min="5" max="5" width="8.28515625" style="1" hidden="1" customWidth="1"/>
    <col min="6" max="6" width="9.28515625" style="1" bestFit="1" customWidth="1"/>
    <col min="7" max="7" width="9.140625" style="1"/>
    <col min="8" max="8" width="0" style="21" hidden="1" customWidth="1"/>
    <col min="9" max="9" width="7.140625" style="21" hidden="1" customWidth="1"/>
    <col min="10" max="10" width="11.28515625" style="21" customWidth="1"/>
    <col min="11" max="16384" width="9.140625" style="21"/>
  </cols>
  <sheetData>
    <row r="2" spans="2:8">
      <c r="B2" s="53" t="s">
        <v>0</v>
      </c>
      <c r="C2" s="53"/>
      <c r="D2" s="53"/>
      <c r="E2" s="53"/>
      <c r="F2" s="53"/>
      <c r="G2" s="53"/>
      <c r="H2" s="25"/>
    </row>
    <row r="3" spans="2:8">
      <c r="B3" s="11"/>
      <c r="C3" s="11"/>
      <c r="D3" s="11"/>
      <c r="E3" s="11"/>
      <c r="F3" s="11"/>
      <c r="G3" s="11"/>
      <c r="H3" s="25"/>
    </row>
    <row r="4" spans="2:8">
      <c r="B4" s="54" t="s">
        <v>1</v>
      </c>
      <c r="C4" s="55"/>
      <c r="D4" s="55"/>
      <c r="E4" s="55"/>
      <c r="F4" s="56"/>
    </row>
    <row r="6" spans="2:8">
      <c r="B6" s="6"/>
      <c r="C6" s="5"/>
      <c r="D6" s="2" t="s">
        <v>2</v>
      </c>
      <c r="E6" s="2"/>
      <c r="F6" s="22" t="s">
        <v>3</v>
      </c>
    </row>
    <row r="7" spans="2:8">
      <c r="B7" s="7"/>
      <c r="C7" s="9" t="s">
        <v>4</v>
      </c>
      <c r="D7" s="7"/>
      <c r="E7" s="7"/>
      <c r="F7" s="7"/>
    </row>
    <row r="8" spans="2:8">
      <c r="B8" s="7"/>
      <c r="C8" s="9"/>
      <c r="D8" s="7"/>
      <c r="E8" s="7"/>
      <c r="F8" s="7"/>
    </row>
    <row r="9" spans="2:8" ht="55.5" customHeight="1">
      <c r="B9" s="7" t="s">
        <v>5</v>
      </c>
      <c r="C9" s="10" t="s">
        <v>6</v>
      </c>
      <c r="D9" s="23" t="s">
        <v>7</v>
      </c>
      <c r="E9" s="23"/>
      <c r="F9" s="7"/>
    </row>
    <row r="10" spans="2:8" ht="43.15">
      <c r="B10" s="14" t="s">
        <v>8</v>
      </c>
      <c r="C10" s="4" t="s">
        <v>9</v>
      </c>
      <c r="D10" s="7"/>
      <c r="E10" s="7">
        <v>3</v>
      </c>
      <c r="F10" s="24">
        <f>IF(E10=1,3,IF(E10=2,6,13))</f>
        <v>13</v>
      </c>
    </row>
    <row r="11" spans="2:8" ht="28.9">
      <c r="B11" s="14" t="s">
        <v>10</v>
      </c>
      <c r="C11" s="4" t="s">
        <v>11</v>
      </c>
      <c r="D11" s="7"/>
      <c r="E11" s="7"/>
      <c r="F11" s="7"/>
    </row>
    <row r="12" spans="2:8" ht="28.9">
      <c r="B12" s="14" t="s">
        <v>12</v>
      </c>
      <c r="C12" s="4" t="s">
        <v>13</v>
      </c>
      <c r="D12" s="7"/>
      <c r="E12" s="7"/>
      <c r="F12" s="7"/>
    </row>
    <row r="13" spans="2:8">
      <c r="B13" s="14"/>
      <c r="C13" s="4"/>
      <c r="D13" s="7"/>
      <c r="E13" s="7"/>
      <c r="F13" s="7"/>
    </row>
    <row r="14" spans="2:8" ht="28.9">
      <c r="B14" s="7"/>
      <c r="C14" s="11" t="s">
        <v>14</v>
      </c>
      <c r="D14" s="23" t="s">
        <v>15</v>
      </c>
      <c r="E14" s="7"/>
      <c r="F14" s="7"/>
    </row>
    <row r="15" spans="2:8">
      <c r="B15" s="7"/>
      <c r="D15" s="7"/>
      <c r="E15" s="7"/>
      <c r="F15" s="7"/>
    </row>
    <row r="16" spans="2:8" ht="43.15">
      <c r="B16" s="7" t="s">
        <v>16</v>
      </c>
      <c r="C16" s="8" t="s">
        <v>17</v>
      </c>
      <c r="D16" s="7"/>
      <c r="E16" s="7">
        <v>4</v>
      </c>
      <c r="F16" s="24">
        <f>IF(E16=1,0,IF(E16=2,2,IF(E16=3,4,9)))</f>
        <v>9</v>
      </c>
    </row>
    <row r="17" spans="2:9">
      <c r="B17" s="14" t="s">
        <v>18</v>
      </c>
      <c r="C17" s="4" t="s">
        <v>19</v>
      </c>
      <c r="D17" s="7"/>
      <c r="E17" s="7"/>
      <c r="F17" s="7"/>
    </row>
    <row r="18" spans="2:9">
      <c r="B18" s="14" t="s">
        <v>20</v>
      </c>
      <c r="C18" s="4" t="s">
        <v>21</v>
      </c>
      <c r="D18" s="7"/>
      <c r="E18" s="7"/>
      <c r="F18" s="7"/>
    </row>
    <row r="19" spans="2:9">
      <c r="B19" s="14" t="s">
        <v>22</v>
      </c>
      <c r="C19" s="4" t="s">
        <v>23</v>
      </c>
      <c r="D19" s="7"/>
      <c r="E19" s="7"/>
      <c r="F19" s="7"/>
    </row>
    <row r="20" spans="2:9">
      <c r="B20" s="14" t="s">
        <v>24</v>
      </c>
      <c r="C20" s="4" t="s">
        <v>25</v>
      </c>
      <c r="D20" s="7"/>
      <c r="E20" s="7"/>
      <c r="F20" s="7"/>
    </row>
    <row r="21" spans="2:9">
      <c r="B21" s="14"/>
      <c r="C21" s="4"/>
      <c r="D21" s="7"/>
      <c r="E21" s="7"/>
      <c r="F21" s="7"/>
    </row>
    <row r="22" spans="2:9" ht="28.9">
      <c r="B22" s="7"/>
      <c r="C22" s="11" t="s">
        <v>26</v>
      </c>
      <c r="D22" s="23" t="s">
        <v>27</v>
      </c>
      <c r="E22" s="7"/>
      <c r="F22" s="7"/>
    </row>
    <row r="23" spans="2:9">
      <c r="B23" s="7"/>
      <c r="D23" s="7"/>
      <c r="E23" s="7"/>
      <c r="F23" s="7"/>
    </row>
    <row r="24" spans="2:9">
      <c r="B24" s="7" t="s">
        <v>28</v>
      </c>
      <c r="C24" s="8" t="s">
        <v>29</v>
      </c>
      <c r="D24" s="7"/>
      <c r="E24" s="7">
        <v>3</v>
      </c>
      <c r="F24" s="24">
        <f>IF(E24=1,4,IF(E24=2,6,12))</f>
        <v>12</v>
      </c>
    </row>
    <row r="25" spans="2:9" ht="28.9">
      <c r="B25" s="7" t="s">
        <v>30</v>
      </c>
      <c r="C25" s="4" t="s">
        <v>31</v>
      </c>
      <c r="D25" s="7"/>
      <c r="E25" s="7"/>
      <c r="F25" s="7"/>
    </row>
    <row r="26" spans="2:9">
      <c r="B26" s="7" t="s">
        <v>32</v>
      </c>
      <c r="C26" s="4" t="s">
        <v>33</v>
      </c>
      <c r="D26" s="7"/>
      <c r="E26" s="7"/>
      <c r="F26" s="7"/>
    </row>
    <row r="27" spans="2:9">
      <c r="B27" s="14" t="s">
        <v>34</v>
      </c>
      <c r="C27" s="4" t="s">
        <v>35</v>
      </c>
      <c r="D27" s="7"/>
      <c r="E27" s="7"/>
      <c r="F27" s="7"/>
    </row>
    <row r="28" spans="2:9">
      <c r="B28" s="14"/>
      <c r="C28" s="4"/>
      <c r="D28" s="7"/>
      <c r="E28" s="7"/>
      <c r="F28" s="7"/>
    </row>
    <row r="29" spans="2:9">
      <c r="B29" s="14"/>
      <c r="C29" s="4"/>
      <c r="D29" s="7"/>
      <c r="E29" s="7"/>
      <c r="F29" s="7"/>
    </row>
    <row r="30" spans="2:9" ht="28.9">
      <c r="B30" s="7"/>
      <c r="C30" s="11" t="s">
        <v>36</v>
      </c>
      <c r="D30" s="23" t="s">
        <v>37</v>
      </c>
      <c r="E30" s="7"/>
      <c r="F30" s="7"/>
    </row>
    <row r="31" spans="2:9" ht="86.45">
      <c r="B31" s="14" t="s">
        <v>38</v>
      </c>
      <c r="C31" s="15" t="s">
        <v>39</v>
      </c>
      <c r="D31" s="7"/>
      <c r="E31" s="7">
        <v>3</v>
      </c>
      <c r="F31" s="24">
        <f>IF(E31=1,4,IF(E31=2,9,15))</f>
        <v>15</v>
      </c>
    </row>
    <row r="32" spans="2:9" ht="86.45">
      <c r="B32" s="14" t="s">
        <v>40</v>
      </c>
      <c r="C32" s="15" t="s">
        <v>41</v>
      </c>
      <c r="D32" s="7"/>
      <c r="E32" s="7"/>
      <c r="F32" s="7"/>
      <c r="I32" s="21" t="s">
        <v>42</v>
      </c>
    </row>
    <row r="33" spans="1:9" ht="86.45">
      <c r="B33" s="14" t="s">
        <v>43</v>
      </c>
      <c r="C33" s="15" t="s">
        <v>44</v>
      </c>
      <c r="D33" s="7"/>
      <c r="E33" s="7"/>
      <c r="F33" s="7"/>
      <c r="I33" s="21" t="s">
        <v>45</v>
      </c>
    </row>
    <row r="34" spans="1:9">
      <c r="B34" s="14"/>
      <c r="C34" s="15"/>
      <c r="D34" s="7"/>
      <c r="E34" s="7"/>
      <c r="F34" s="7"/>
    </row>
    <row r="35" spans="1:9" ht="18">
      <c r="B35" s="14"/>
      <c r="C35" s="52" t="s">
        <v>46</v>
      </c>
      <c r="D35" s="7"/>
      <c r="E35" s="7">
        <v>2</v>
      </c>
      <c r="F35" s="7"/>
    </row>
    <row r="36" spans="1:9">
      <c r="B36" s="14"/>
      <c r="C36" s="15"/>
      <c r="D36" s="7"/>
      <c r="E36" s="7"/>
      <c r="F36" s="7"/>
    </row>
    <row r="37" spans="1:9" ht="43.15">
      <c r="B37" s="14"/>
      <c r="C37" s="19"/>
      <c r="D37" s="26" t="s">
        <v>47</v>
      </c>
      <c r="E37" s="7"/>
      <c r="F37" s="27" t="str">
        <f>IF(AND((SUM($F$31,$F$24,$F$10,$F$16))&gt;=20,$E$35=3),"SIM",IF(AND((SUM($F$31,$F$24,$F$10,$F$16))&gt;=18,$E$35=2),"SIM","NÃO"))</f>
        <v>SIM</v>
      </c>
    </row>
    <row r="38" spans="1:9">
      <c r="B38" s="14"/>
      <c r="C38" s="19"/>
      <c r="D38" s="26"/>
      <c r="E38" s="7"/>
      <c r="F38" s="37"/>
    </row>
    <row r="39" spans="1:9" ht="28.9">
      <c r="B39" s="14"/>
      <c r="C39" s="19"/>
      <c r="D39" s="26" t="s">
        <v>48</v>
      </c>
      <c r="E39" s="7"/>
      <c r="F39" s="27" t="str">
        <f>IF(AND((SUM($F$31,$F$24,$F$10,$F$16))&gt;=23,$E$35=3),"SIM",IF(AND((SUM($F$31,$F$24,$F$10,$F$16))&gt;=21,$E$35=2),"SIM","NÃO"))</f>
        <v>SIM</v>
      </c>
    </row>
    <row r="40" spans="1:9">
      <c r="B40" s="12"/>
      <c r="C40" s="13"/>
      <c r="D40" s="12"/>
      <c r="E40" s="12"/>
      <c r="F40" s="12"/>
    </row>
    <row r="41" spans="1:9" ht="96.75" customHeight="1">
      <c r="B41" s="57" t="s">
        <v>49</v>
      </c>
      <c r="C41" s="57"/>
      <c r="D41" s="57"/>
    </row>
    <row r="42" spans="1:9" s="39" customFormat="1" ht="409.15" customHeight="1">
      <c r="A42" s="38"/>
      <c r="B42" s="58" t="s">
        <v>50</v>
      </c>
      <c r="C42" s="59"/>
      <c r="D42" s="60"/>
      <c r="E42" s="38"/>
      <c r="F42" s="38"/>
      <c r="G42" s="38"/>
    </row>
    <row r="43" spans="1:9" ht="255" customHeight="1">
      <c r="B43" s="61"/>
      <c r="C43" s="62"/>
      <c r="D43" s="63"/>
    </row>
    <row r="44" spans="1:9" ht="75.599999999999994" customHeight="1">
      <c r="B44" s="61"/>
      <c r="C44" s="62"/>
      <c r="D44" s="63"/>
    </row>
    <row r="45" spans="1:9">
      <c r="B45" s="61"/>
      <c r="C45" s="62"/>
      <c r="D45" s="63"/>
    </row>
    <row r="46" spans="1:9">
      <c r="B46" s="61"/>
      <c r="C46" s="62"/>
      <c r="D46" s="63"/>
    </row>
    <row r="47" spans="1:9">
      <c r="B47" s="61"/>
      <c r="C47" s="62"/>
      <c r="D47" s="63"/>
    </row>
    <row r="48" spans="1:9" ht="16.5" customHeight="1">
      <c r="B48" s="61"/>
      <c r="C48" s="62"/>
      <c r="D48" s="63"/>
    </row>
    <row r="49" spans="2:4" ht="103.15" customHeight="1">
      <c r="B49" s="64"/>
      <c r="C49" s="65"/>
      <c r="D49" s="66"/>
    </row>
  </sheetData>
  <mergeCells count="4">
    <mergeCell ref="B2:G2"/>
    <mergeCell ref="B4:F4"/>
    <mergeCell ref="B41:D41"/>
    <mergeCell ref="B42:D49"/>
  </mergeCells>
  <pageMargins left="0.511811024" right="0.511811024" top="0.78740157499999996" bottom="0.78740157499999996" header="0.31496062000000002" footer="0.31496062000000002"/>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3</xdr:col>
                    <xdr:colOff>144780</xdr:colOff>
                    <xdr:row>9</xdr:row>
                    <xdr:rowOff>30480</xdr:rowOff>
                  </from>
                  <to>
                    <xdr:col>3</xdr:col>
                    <xdr:colOff>3543300</xdr:colOff>
                    <xdr:row>9</xdr:row>
                    <xdr:rowOff>266700</xdr:rowOff>
                  </to>
                </anchor>
              </controlPr>
            </control>
          </mc:Choice>
        </mc:AlternateContent>
        <mc:AlternateContent xmlns:mc="http://schemas.openxmlformats.org/markup-compatibility/2006">
          <mc:Choice Requires="x14">
            <control shapeId="2050" r:id="rId5" name="Drop Down 2">
              <controlPr defaultSize="0" autoLine="0" autoPict="0">
                <anchor moveWithCells="1">
                  <from>
                    <xdr:col>3</xdr:col>
                    <xdr:colOff>114300</xdr:colOff>
                    <xdr:row>15</xdr:row>
                    <xdr:rowOff>68580</xdr:rowOff>
                  </from>
                  <to>
                    <xdr:col>3</xdr:col>
                    <xdr:colOff>3512820</xdr:colOff>
                    <xdr:row>15</xdr:row>
                    <xdr:rowOff>342900</xdr:rowOff>
                  </to>
                </anchor>
              </controlPr>
            </control>
          </mc:Choice>
        </mc:AlternateContent>
        <mc:AlternateContent xmlns:mc="http://schemas.openxmlformats.org/markup-compatibility/2006">
          <mc:Choice Requires="x14">
            <control shapeId="2051" r:id="rId6" name="Drop Down 3">
              <controlPr defaultSize="0" autoLine="0" autoPict="0">
                <anchor moveWithCells="1">
                  <from>
                    <xdr:col>3</xdr:col>
                    <xdr:colOff>68580</xdr:colOff>
                    <xdr:row>23</xdr:row>
                    <xdr:rowOff>60960</xdr:rowOff>
                  </from>
                  <to>
                    <xdr:col>3</xdr:col>
                    <xdr:colOff>3543300</xdr:colOff>
                    <xdr:row>24</xdr:row>
                    <xdr:rowOff>182880</xdr:rowOff>
                  </to>
                </anchor>
              </controlPr>
            </control>
          </mc:Choice>
        </mc:AlternateContent>
        <mc:AlternateContent xmlns:mc="http://schemas.openxmlformats.org/markup-compatibility/2006">
          <mc:Choice Requires="x14">
            <control shapeId="2052" r:id="rId7" name="Drop Down 4">
              <controlPr defaultSize="0" autoLine="0" autoPict="0">
                <anchor moveWithCells="1">
                  <from>
                    <xdr:col>3</xdr:col>
                    <xdr:colOff>106680</xdr:colOff>
                    <xdr:row>30</xdr:row>
                    <xdr:rowOff>152400</xdr:rowOff>
                  </from>
                  <to>
                    <xdr:col>4</xdr:col>
                    <xdr:colOff>0</xdr:colOff>
                    <xdr:row>30</xdr:row>
                    <xdr:rowOff>449580</xdr:rowOff>
                  </to>
                </anchor>
              </controlPr>
            </control>
          </mc:Choice>
        </mc:AlternateContent>
        <mc:AlternateContent xmlns:mc="http://schemas.openxmlformats.org/markup-compatibility/2006">
          <mc:Choice Requires="x14">
            <control shapeId="2056" r:id="rId8" name="Drop Down 8">
              <controlPr defaultSize="0" autoLine="0" autoPict="0">
                <anchor moveWithCells="1">
                  <from>
                    <xdr:col>3</xdr:col>
                    <xdr:colOff>68580</xdr:colOff>
                    <xdr:row>33</xdr:row>
                    <xdr:rowOff>182880</xdr:rowOff>
                  </from>
                  <to>
                    <xdr:col>3</xdr:col>
                    <xdr:colOff>3436620</xdr:colOff>
                    <xdr:row>35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0D3FA-0AB0-4029-91EF-CAF876C75176}">
  <sheetPr>
    <tabColor theme="4" tint="-0.249977111117893"/>
  </sheetPr>
  <dimension ref="A2:EA69"/>
  <sheetViews>
    <sheetView tabSelected="1" topLeftCell="A6" zoomScale="80" zoomScaleNormal="80" workbookViewId="0">
      <selection activeCell="D12" sqref="D12"/>
    </sheetView>
  </sheetViews>
  <sheetFormatPr defaultColWidth="9.140625" defaultRowHeight="14.45"/>
  <cols>
    <col min="1" max="1" width="9.140625" style="1"/>
    <col min="2" max="2" width="11" style="1" customWidth="1"/>
    <col min="3" max="3" width="51.85546875" style="1" customWidth="1"/>
    <col min="4" max="4" width="54.42578125" style="1" bestFit="1" customWidth="1"/>
    <col min="5" max="5" width="23.28515625" style="1" customWidth="1"/>
    <col min="6" max="6" width="9.85546875" style="1" bestFit="1" customWidth="1"/>
    <col min="7" max="7" width="9.140625" style="1"/>
    <col min="8" max="8" width="9.140625" style="21"/>
    <col min="9" max="9" width="67.140625" style="21" hidden="1" customWidth="1"/>
    <col min="10" max="16384" width="9.140625" style="21"/>
  </cols>
  <sheetData>
    <row r="2" spans="2:131">
      <c r="B2" s="53" t="s">
        <v>0</v>
      </c>
      <c r="C2" s="53"/>
      <c r="D2" s="53"/>
      <c r="E2" s="53"/>
      <c r="F2" s="53"/>
      <c r="G2" s="53"/>
      <c r="H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row>
    <row r="3" spans="2:131">
      <c r="B3" s="11"/>
      <c r="C3" s="11"/>
      <c r="D3" s="11"/>
      <c r="E3" s="11"/>
      <c r="F3" s="11"/>
      <c r="G3" s="11"/>
      <c r="H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row>
    <row r="4" spans="2:131">
      <c r="B4" s="54" t="s">
        <v>51</v>
      </c>
      <c r="C4" s="55"/>
      <c r="D4" s="55"/>
      <c r="E4" s="55"/>
      <c r="F4" s="56"/>
    </row>
    <row r="5" spans="2:131">
      <c r="B5" s="67" t="s">
        <v>52</v>
      </c>
      <c r="C5" s="67"/>
      <c r="D5" s="67"/>
      <c r="E5" s="67"/>
      <c r="F5" s="67"/>
      <c r="G5" s="67"/>
    </row>
    <row r="7" spans="2:131">
      <c r="B7" s="6"/>
      <c r="C7" s="5"/>
      <c r="D7" s="2" t="s">
        <v>2</v>
      </c>
      <c r="E7" s="2"/>
      <c r="F7" s="22" t="s">
        <v>3</v>
      </c>
    </row>
    <row r="8" spans="2:131">
      <c r="B8" s="7"/>
      <c r="C8" s="9" t="s">
        <v>53</v>
      </c>
      <c r="D8" s="29" t="s">
        <v>54</v>
      </c>
      <c r="E8" s="7"/>
      <c r="F8" s="30">
        <f>F12+F15+F17</f>
        <v>1.4499999999999999E-2</v>
      </c>
    </row>
    <row r="9" spans="2:131">
      <c r="B9" s="7"/>
      <c r="C9" s="9"/>
      <c r="D9" s="7"/>
      <c r="E9" s="7"/>
      <c r="F9" s="7"/>
    </row>
    <row r="10" spans="2:131" ht="28.9">
      <c r="B10" s="7" t="s">
        <v>55</v>
      </c>
      <c r="C10" s="10" t="s">
        <v>56</v>
      </c>
      <c r="D10" s="23" t="s">
        <v>57</v>
      </c>
      <c r="E10" s="23"/>
      <c r="F10" s="7"/>
    </row>
    <row r="11" spans="2:131" ht="28.9">
      <c r="B11" s="7" t="s">
        <v>58</v>
      </c>
      <c r="C11" s="10" t="s">
        <v>59</v>
      </c>
      <c r="D11" s="23"/>
      <c r="E11" s="23"/>
      <c r="F11" s="7"/>
    </row>
    <row r="12" spans="2:131" ht="28.9">
      <c r="B12" s="7" t="s">
        <v>60</v>
      </c>
      <c r="C12" s="10" t="s">
        <v>61</v>
      </c>
      <c r="D12" s="23"/>
      <c r="E12" s="23">
        <v>2</v>
      </c>
      <c r="F12" s="28">
        <f>IF(E12=2,0.0021,IF(E12=3,0.0041,0))</f>
        <v>2.0999999999999999E-3</v>
      </c>
    </row>
    <row r="13" spans="2:131" ht="28.9">
      <c r="B13" s="7" t="s">
        <v>62</v>
      </c>
      <c r="C13" s="10" t="s">
        <v>63</v>
      </c>
      <c r="D13" s="23"/>
      <c r="E13" s="23"/>
      <c r="F13" s="7"/>
    </row>
    <row r="14" spans="2:131">
      <c r="B14" s="14"/>
      <c r="C14" s="4"/>
      <c r="D14" s="7"/>
      <c r="E14" s="7"/>
      <c r="F14" s="7"/>
      <c r="I14" s="21" t="s">
        <v>64</v>
      </c>
    </row>
    <row r="15" spans="2:131" ht="28.9">
      <c r="B15" s="14" t="s">
        <v>65</v>
      </c>
      <c r="C15" s="15" t="s">
        <v>66</v>
      </c>
      <c r="D15" s="7"/>
      <c r="E15" s="7">
        <v>1</v>
      </c>
      <c r="F15" s="28">
        <f>IF(E15=1,0.0062,0)</f>
        <v>6.1999999999999998E-3</v>
      </c>
      <c r="I15" s="21" t="s">
        <v>67</v>
      </c>
    </row>
    <row r="16" spans="2:131">
      <c r="B16" s="14"/>
      <c r="C16" s="4"/>
      <c r="D16" s="7"/>
      <c r="E16" s="7"/>
      <c r="F16" s="7"/>
      <c r="I16" s="21" t="s">
        <v>68</v>
      </c>
    </row>
    <row r="17" spans="2:131" ht="28.9">
      <c r="B17" s="14" t="s">
        <v>69</v>
      </c>
      <c r="C17" s="15" t="s">
        <v>70</v>
      </c>
      <c r="D17" s="7"/>
      <c r="E17" s="7">
        <v>1</v>
      </c>
      <c r="F17" s="28">
        <f>IF(E17=1,0.0062,0)</f>
        <v>6.1999999999999998E-3</v>
      </c>
      <c r="I17" s="21" t="s">
        <v>67</v>
      </c>
    </row>
    <row r="18" spans="2:131">
      <c r="B18" s="14"/>
      <c r="C18" s="4"/>
      <c r="D18" s="7"/>
      <c r="E18" s="7"/>
      <c r="F18" s="7"/>
      <c r="I18" s="21" t="s">
        <v>68</v>
      </c>
    </row>
    <row r="19" spans="2:131">
      <c r="B19" s="7"/>
      <c r="C19" s="11" t="s">
        <v>71</v>
      </c>
      <c r="D19" s="26" t="s">
        <v>72</v>
      </c>
      <c r="E19" s="7"/>
      <c r="F19" s="30">
        <f>F22+F28</f>
        <v>1.8499999999999999E-2</v>
      </c>
    </row>
    <row r="20" spans="2:131">
      <c r="B20" s="7"/>
      <c r="D20" s="7"/>
      <c r="E20" s="7"/>
      <c r="F20" s="7"/>
    </row>
    <row r="21" spans="2:131" s="1" customFormat="1">
      <c r="B21" s="14"/>
      <c r="C21" s="4"/>
      <c r="D21" s="7"/>
      <c r="E21" s="7"/>
      <c r="F21" s="7"/>
      <c r="H21" s="21"/>
      <c r="I21" s="21" t="s">
        <v>68</v>
      </c>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row>
    <row r="22" spans="2:131" s="1" customFormat="1" ht="28.9">
      <c r="B22" s="14" t="s">
        <v>73</v>
      </c>
      <c r="C22" s="3" t="s">
        <v>74</v>
      </c>
      <c r="D22" s="7"/>
      <c r="E22" s="7">
        <v>3</v>
      </c>
      <c r="F22" s="28">
        <f>IF(E22=1,0.0026,IF(E22=2,0.004,0.0053))</f>
        <v>5.3E-3</v>
      </c>
      <c r="H22" s="21"/>
      <c r="I22" s="21" t="s">
        <v>67</v>
      </c>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row>
    <row r="23" spans="2:131" s="1" customFormat="1">
      <c r="B23" s="14" t="s">
        <v>75</v>
      </c>
      <c r="C23" s="40" t="s">
        <v>76</v>
      </c>
      <c r="D23" s="7"/>
      <c r="E23" s="7"/>
      <c r="F23" s="7"/>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row>
    <row r="24" spans="2:131" s="1" customFormat="1">
      <c r="B24" s="14" t="s">
        <v>77</v>
      </c>
      <c r="C24" s="3" t="s">
        <v>78</v>
      </c>
      <c r="D24" s="7"/>
      <c r="E24" s="7"/>
      <c r="F24" s="7"/>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row>
    <row r="25" spans="2:131" s="1" customFormat="1">
      <c r="B25" s="14" t="s">
        <v>79</v>
      </c>
      <c r="C25" s="8" t="s">
        <v>80</v>
      </c>
      <c r="D25" s="7"/>
      <c r="E25" s="7"/>
      <c r="F25" s="7"/>
      <c r="H25" s="21"/>
      <c r="I25" s="21" t="s">
        <v>68</v>
      </c>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row>
    <row r="26" spans="2:131" s="1" customFormat="1">
      <c r="B26" s="14"/>
      <c r="C26" s="4"/>
      <c r="D26" s="7"/>
      <c r="E26" s="7"/>
      <c r="F26" s="7"/>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row>
    <row r="27" spans="2:131" s="1" customFormat="1" ht="28.9">
      <c r="B27" s="14" t="s">
        <v>81</v>
      </c>
      <c r="C27" s="8" t="s">
        <v>82</v>
      </c>
      <c r="D27" s="23" t="s">
        <v>83</v>
      </c>
      <c r="E27" s="7"/>
      <c r="F27" s="7"/>
      <c r="H27" s="21"/>
      <c r="I27" s="21" t="s">
        <v>84</v>
      </c>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row>
    <row r="28" spans="2:131" s="1" customFormat="1" ht="22.5" customHeight="1">
      <c r="B28" s="49" t="s">
        <v>85</v>
      </c>
      <c r="C28" s="50" t="s">
        <v>86</v>
      </c>
      <c r="D28" s="7"/>
      <c r="E28" s="7">
        <v>4</v>
      </c>
      <c r="F28" s="28">
        <f>IF(E28=2,0.0053,IF(E28=3,0.0079,IF(E28=1,0,0.0132)))</f>
        <v>1.32E-2</v>
      </c>
      <c r="H28" s="21"/>
      <c r="I28" s="21" t="s">
        <v>87</v>
      </c>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row>
    <row r="29" spans="2:131" s="1" customFormat="1">
      <c r="B29" s="7" t="s">
        <v>88</v>
      </c>
      <c r="C29" s="51" t="s">
        <v>89</v>
      </c>
      <c r="D29" s="7"/>
      <c r="E29" s="7"/>
      <c r="F29" s="7"/>
      <c r="H29" s="21"/>
      <c r="I29" s="21" t="s">
        <v>90</v>
      </c>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row>
    <row r="30" spans="2:131" s="1" customFormat="1">
      <c r="B30" s="7" t="s">
        <v>91</v>
      </c>
      <c r="C30" s="51" t="s">
        <v>92</v>
      </c>
      <c r="D30" s="7"/>
      <c r="E30" s="7"/>
      <c r="F30" s="7"/>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row>
    <row r="31" spans="2:131" s="1" customFormat="1">
      <c r="B31" s="7" t="s">
        <v>93</v>
      </c>
      <c r="C31" s="51" t="s">
        <v>94</v>
      </c>
      <c r="D31" s="7"/>
      <c r="E31" s="7"/>
      <c r="F31" s="7"/>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row>
    <row r="32" spans="2:131" s="1" customFormat="1">
      <c r="B32" s="7"/>
      <c r="C32" s="16"/>
      <c r="D32" s="7"/>
      <c r="E32" s="7"/>
      <c r="F32" s="7"/>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row>
    <row r="33" spans="2:131" s="1" customFormat="1">
      <c r="B33" s="7"/>
      <c r="C33" s="11" t="s">
        <v>95</v>
      </c>
      <c r="D33" s="29" t="s">
        <v>96</v>
      </c>
      <c r="E33" s="7"/>
      <c r="F33" s="30">
        <f>F36+F37+F38+F39+F40+F41+F42+F43+F48+F44+F45+F46</f>
        <v>7.7599999999999975E-2</v>
      </c>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row>
    <row r="34" spans="2:131" s="1" customFormat="1">
      <c r="B34" s="7"/>
      <c r="D34" s="7"/>
      <c r="E34" s="7"/>
      <c r="F34" s="7"/>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row>
    <row r="35" spans="2:131" s="1" customFormat="1" ht="28.9">
      <c r="B35" s="7" t="s">
        <v>97</v>
      </c>
      <c r="C35" s="8" t="s">
        <v>98</v>
      </c>
      <c r="D35" s="23" t="s">
        <v>99</v>
      </c>
      <c r="E35" s="7"/>
      <c r="F35" s="7"/>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row>
    <row r="36" spans="2:131" s="1" customFormat="1">
      <c r="B36" s="31" t="s">
        <v>100</v>
      </c>
      <c r="C36" s="34" t="s">
        <v>101</v>
      </c>
      <c r="D36" s="7"/>
      <c r="E36" s="35">
        <v>1</v>
      </c>
      <c r="F36" s="28">
        <f>IF(E36=1,0.0113,0)</f>
        <v>1.1299999999999999E-2</v>
      </c>
      <c r="H36" s="21"/>
      <c r="I36" s="21" t="s">
        <v>67</v>
      </c>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row>
    <row r="37" spans="2:131" s="1" customFormat="1">
      <c r="B37" s="31" t="s">
        <v>102</v>
      </c>
      <c r="C37" s="34" t="s">
        <v>103</v>
      </c>
      <c r="D37" s="7"/>
      <c r="E37" s="35">
        <v>1</v>
      </c>
      <c r="F37" s="28">
        <f>IF(E37=1,0.0094,0)</f>
        <v>9.4000000000000004E-3</v>
      </c>
      <c r="H37" s="21"/>
      <c r="I37" s="21" t="s">
        <v>68</v>
      </c>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row>
    <row r="38" spans="2:131" s="1" customFormat="1">
      <c r="B38" s="32" t="s">
        <v>104</v>
      </c>
      <c r="C38" s="34" t="s">
        <v>105</v>
      </c>
      <c r="D38" s="7"/>
      <c r="E38" s="35">
        <v>1</v>
      </c>
      <c r="F38" s="28">
        <f>IF(E38=1,0.0094,0)</f>
        <v>9.4000000000000004E-3</v>
      </c>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row>
    <row r="39" spans="2:131" s="1" customFormat="1">
      <c r="B39" s="31" t="s">
        <v>106</v>
      </c>
      <c r="C39" s="34" t="s">
        <v>107</v>
      </c>
      <c r="D39" s="7"/>
      <c r="E39" s="35">
        <v>1</v>
      </c>
      <c r="F39" s="28">
        <f>IF(E39=1,0.0057,0)</f>
        <v>5.7000000000000002E-3</v>
      </c>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row>
    <row r="40" spans="2:131" s="1" customFormat="1">
      <c r="B40" s="31" t="s">
        <v>108</v>
      </c>
      <c r="C40" s="34" t="s">
        <v>109</v>
      </c>
      <c r="D40" s="7"/>
      <c r="E40" s="35">
        <v>1</v>
      </c>
      <c r="F40" s="28">
        <f>IF(E40=1,0.0057,0)</f>
        <v>5.7000000000000002E-3</v>
      </c>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row>
    <row r="41" spans="2:131" s="1" customFormat="1">
      <c r="B41" s="32" t="s">
        <v>110</v>
      </c>
      <c r="C41" s="34" t="s">
        <v>111</v>
      </c>
      <c r="D41" s="7"/>
      <c r="E41" s="35">
        <v>1</v>
      </c>
      <c r="F41" s="28">
        <f>IF(E41=1,0.0057,0)</f>
        <v>5.7000000000000002E-3</v>
      </c>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row>
    <row r="42" spans="2:131" s="1" customFormat="1">
      <c r="B42" s="31" t="s">
        <v>112</v>
      </c>
      <c r="C42" s="34" t="s">
        <v>113</v>
      </c>
      <c r="D42" s="7"/>
      <c r="E42" s="35">
        <v>1</v>
      </c>
      <c r="F42" s="28">
        <f>IF(E42=1,0.0057,0)</f>
        <v>5.7000000000000002E-3</v>
      </c>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row>
    <row r="43" spans="2:131" s="1" customFormat="1">
      <c r="B43" s="31" t="s">
        <v>114</v>
      </c>
      <c r="C43" s="34" t="s">
        <v>115</v>
      </c>
      <c r="D43" s="7"/>
      <c r="E43" s="35">
        <v>1</v>
      </c>
      <c r="F43" s="28">
        <f t="shared" ref="F43:F46" si="0">IF(E43=1,0.0057,0)</f>
        <v>5.7000000000000002E-3</v>
      </c>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row>
    <row r="44" spans="2:131" s="1" customFormat="1">
      <c r="B44" s="31" t="s">
        <v>116</v>
      </c>
      <c r="C44" s="34" t="s">
        <v>117</v>
      </c>
      <c r="D44" s="7"/>
      <c r="E44" s="35">
        <v>1</v>
      </c>
      <c r="F44" s="28">
        <f t="shared" si="0"/>
        <v>5.7000000000000002E-3</v>
      </c>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row>
    <row r="45" spans="2:131" s="1" customFormat="1" ht="28.9">
      <c r="B45" s="31" t="s">
        <v>118</v>
      </c>
      <c r="C45" s="34" t="s">
        <v>119</v>
      </c>
      <c r="D45" s="7"/>
      <c r="E45" s="35">
        <v>1</v>
      </c>
      <c r="F45" s="28">
        <f t="shared" si="0"/>
        <v>5.7000000000000002E-3</v>
      </c>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row>
    <row r="46" spans="2:131" s="1" customFormat="1" ht="28.9">
      <c r="B46" s="31" t="s">
        <v>120</v>
      </c>
      <c r="C46" s="34" t="s">
        <v>121</v>
      </c>
      <c r="D46" s="7"/>
      <c r="E46" s="35">
        <v>1</v>
      </c>
      <c r="F46" s="28">
        <f t="shared" si="0"/>
        <v>5.7000000000000002E-3</v>
      </c>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row>
    <row r="47" spans="2:131" s="1" customFormat="1">
      <c r="B47" s="31"/>
      <c r="C47" s="34"/>
      <c r="D47" s="7"/>
      <c r="E47" s="35"/>
      <c r="F47" s="7"/>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row>
    <row r="48" spans="2:131" s="1" customFormat="1" ht="30" customHeight="1">
      <c r="B48" s="31" t="s">
        <v>122</v>
      </c>
      <c r="C48" s="41" t="s">
        <v>123</v>
      </c>
      <c r="D48" s="7"/>
      <c r="E48" s="35">
        <v>1</v>
      </c>
      <c r="F48" s="28">
        <f>IF(E48=1,0.0019,0)</f>
        <v>1.9E-3</v>
      </c>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row>
    <row r="49" spans="2:131" s="1" customFormat="1">
      <c r="B49" s="7"/>
      <c r="C49" s="33"/>
      <c r="D49" s="7"/>
      <c r="E49" s="35"/>
      <c r="F49" s="7"/>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row>
    <row r="50" spans="2:131" s="1" customFormat="1">
      <c r="B50" s="14"/>
      <c r="C50" s="11" t="s">
        <v>124</v>
      </c>
      <c r="D50" s="29" t="s">
        <v>125</v>
      </c>
      <c r="E50" s="35"/>
      <c r="F50" s="30">
        <f>SUM(F52:F64)</f>
        <v>2.4000000000000004E-2</v>
      </c>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row>
    <row r="51" spans="2:131" s="1" customFormat="1">
      <c r="B51" s="14"/>
      <c r="C51" s="11"/>
      <c r="D51" s="7"/>
      <c r="E51" s="35"/>
      <c r="F51" s="28"/>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row>
    <row r="52" spans="2:131" s="1" customFormat="1" ht="28.9">
      <c r="B52" s="14" t="s">
        <v>126</v>
      </c>
      <c r="C52" s="17" t="s">
        <v>127</v>
      </c>
      <c r="D52" s="7"/>
      <c r="E52" s="35">
        <v>1</v>
      </c>
      <c r="F52" s="28">
        <f>IF(E52=1,0.0036,0)</f>
        <v>3.5999999999999999E-3</v>
      </c>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row>
    <row r="53" spans="2:131" s="1" customFormat="1">
      <c r="B53" s="14"/>
      <c r="C53" s="17"/>
      <c r="D53" s="7"/>
      <c r="E53" s="35"/>
      <c r="F53" s="28"/>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O53" s="21"/>
      <c r="CP53" s="21"/>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1"/>
      <c r="DW53" s="21"/>
      <c r="DX53" s="21"/>
      <c r="DY53" s="21"/>
      <c r="DZ53" s="21"/>
      <c r="EA53" s="21"/>
    </row>
    <row r="54" spans="2:131" s="1" customFormat="1">
      <c r="B54" s="14" t="s">
        <v>128</v>
      </c>
      <c r="C54" s="17" t="s">
        <v>129</v>
      </c>
      <c r="D54" s="7"/>
      <c r="E54" s="35">
        <v>1</v>
      </c>
      <c r="F54" s="28">
        <f>IF(E54=1,0.0077,0)</f>
        <v>7.7000000000000002E-3</v>
      </c>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1"/>
      <c r="CP54" s="21"/>
      <c r="CQ54" s="21"/>
      <c r="CR54" s="21"/>
      <c r="CS54" s="21"/>
      <c r="CT54" s="21"/>
      <c r="CU54" s="21"/>
      <c r="CV54" s="21"/>
      <c r="CW54" s="21"/>
      <c r="CX54" s="21"/>
      <c r="CY54" s="21"/>
      <c r="CZ54" s="21"/>
      <c r="DA54" s="21"/>
      <c r="DB54" s="21"/>
      <c r="DC54" s="21"/>
      <c r="DD54" s="21"/>
      <c r="DE54" s="21"/>
      <c r="DF54" s="21"/>
      <c r="DG54" s="21"/>
      <c r="DH54" s="21"/>
      <c r="DI54" s="21"/>
      <c r="DJ54" s="21"/>
      <c r="DK54" s="21"/>
      <c r="DL54" s="21"/>
      <c r="DM54" s="21"/>
      <c r="DN54" s="21"/>
      <c r="DO54" s="21"/>
      <c r="DP54" s="21"/>
      <c r="DQ54" s="21"/>
      <c r="DR54" s="21"/>
      <c r="DS54" s="21"/>
      <c r="DT54" s="21"/>
      <c r="DU54" s="21"/>
      <c r="DV54" s="21"/>
      <c r="DW54" s="21"/>
      <c r="DX54" s="21"/>
      <c r="DY54" s="21"/>
      <c r="DZ54" s="21"/>
      <c r="EA54" s="21"/>
    </row>
    <row r="55" spans="2:131" s="1" customFormat="1">
      <c r="B55" s="14"/>
      <c r="C55" s="11"/>
      <c r="D55" s="7"/>
      <c r="E55" s="35"/>
      <c r="F55" s="28"/>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O55" s="21"/>
      <c r="CP55" s="21"/>
      <c r="CQ55" s="21"/>
      <c r="CR55" s="21"/>
      <c r="CS55" s="21"/>
      <c r="CT55" s="21"/>
      <c r="CU55" s="21"/>
      <c r="CV55" s="21"/>
      <c r="CW55" s="21"/>
      <c r="CX55" s="21"/>
      <c r="CY55" s="21"/>
      <c r="CZ55" s="21"/>
      <c r="DA55" s="21"/>
      <c r="DB55" s="21"/>
      <c r="DC55" s="21"/>
      <c r="DD55" s="21"/>
      <c r="DE55" s="21"/>
      <c r="DF55" s="21"/>
      <c r="DG55" s="21"/>
      <c r="DH55" s="21"/>
      <c r="DI55" s="21"/>
      <c r="DJ55" s="21"/>
      <c r="DK55" s="21"/>
      <c r="DL55" s="21"/>
      <c r="DM55" s="21"/>
      <c r="DN55" s="21"/>
      <c r="DO55" s="21"/>
      <c r="DP55" s="21"/>
      <c r="DQ55" s="21"/>
      <c r="DR55" s="21"/>
      <c r="DS55" s="21"/>
      <c r="DT55" s="21"/>
      <c r="DU55" s="21"/>
      <c r="DV55" s="21"/>
      <c r="DW55" s="21"/>
      <c r="DX55" s="21"/>
      <c r="DY55" s="21"/>
      <c r="DZ55" s="21"/>
      <c r="EA55" s="21"/>
    </row>
    <row r="56" spans="2:131" s="1" customFormat="1">
      <c r="B56" s="14" t="s">
        <v>130</v>
      </c>
      <c r="C56" s="17" t="s">
        <v>131</v>
      </c>
      <c r="D56" s="7"/>
      <c r="E56" s="35">
        <v>1</v>
      </c>
      <c r="F56" s="28">
        <f>IF(E56=1,0.001,0)</f>
        <v>1E-3</v>
      </c>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O56" s="21"/>
      <c r="CP56" s="21"/>
      <c r="CQ56" s="21"/>
      <c r="CR56" s="21"/>
      <c r="CS56" s="21"/>
      <c r="CT56" s="21"/>
      <c r="CU56" s="21"/>
      <c r="CV56" s="21"/>
      <c r="CW56" s="21"/>
      <c r="CX56" s="21"/>
      <c r="CY56" s="21"/>
      <c r="CZ56" s="21"/>
      <c r="DA56" s="21"/>
      <c r="DB56" s="21"/>
      <c r="DC56" s="21"/>
      <c r="DD56" s="21"/>
      <c r="DE56" s="21"/>
      <c r="DF56" s="21"/>
      <c r="DG56" s="21"/>
      <c r="DH56" s="21"/>
      <c r="DI56" s="21"/>
      <c r="DJ56" s="21"/>
      <c r="DK56" s="21"/>
      <c r="DL56" s="21"/>
      <c r="DM56" s="21"/>
      <c r="DN56" s="21"/>
      <c r="DO56" s="21"/>
      <c r="DP56" s="21"/>
      <c r="DQ56" s="21"/>
      <c r="DR56" s="21"/>
      <c r="DS56" s="21"/>
      <c r="DT56" s="21"/>
      <c r="DU56" s="21"/>
      <c r="DV56" s="21"/>
      <c r="DW56" s="21"/>
      <c r="DX56" s="21"/>
      <c r="DY56" s="21"/>
      <c r="DZ56" s="21"/>
      <c r="EA56" s="21"/>
    </row>
    <row r="57" spans="2:131" s="1" customFormat="1">
      <c r="B57" s="14"/>
      <c r="C57" s="17"/>
      <c r="D57" s="7"/>
      <c r="E57" s="35"/>
      <c r="F57" s="28"/>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O57" s="21"/>
      <c r="CP57" s="21"/>
      <c r="CQ57" s="21"/>
      <c r="CR57" s="21"/>
      <c r="CS57" s="21"/>
      <c r="CT57" s="21"/>
      <c r="CU57" s="21"/>
      <c r="CV57" s="21"/>
      <c r="CW57" s="21"/>
      <c r="CX57" s="21"/>
      <c r="CY57" s="21"/>
      <c r="CZ57" s="21"/>
      <c r="DA57" s="21"/>
      <c r="DB57" s="21"/>
      <c r="DC57" s="21"/>
      <c r="DD57" s="21"/>
      <c r="DE57" s="21"/>
      <c r="DF57" s="21"/>
      <c r="DG57" s="21"/>
      <c r="DH57" s="21"/>
      <c r="DI57" s="21"/>
      <c r="DJ57" s="21"/>
      <c r="DK57" s="21"/>
      <c r="DL57" s="21"/>
      <c r="DM57" s="21"/>
      <c r="DN57" s="21"/>
      <c r="DO57" s="21"/>
      <c r="DP57" s="21"/>
      <c r="DQ57" s="21"/>
      <c r="DR57" s="21"/>
      <c r="DS57" s="21"/>
      <c r="DT57" s="21"/>
      <c r="DU57" s="21"/>
      <c r="DV57" s="21"/>
      <c r="DW57" s="21"/>
      <c r="DX57" s="21"/>
      <c r="DY57" s="21"/>
      <c r="DZ57" s="21"/>
      <c r="EA57" s="21"/>
    </row>
    <row r="58" spans="2:131" s="1" customFormat="1" ht="43.15">
      <c r="B58" s="14" t="s">
        <v>132</v>
      </c>
      <c r="C58" s="16" t="s">
        <v>133</v>
      </c>
      <c r="D58" s="7"/>
      <c r="E58" s="35">
        <v>1</v>
      </c>
      <c r="F58" s="28">
        <f>IF(E58=1,0.0051,0)</f>
        <v>5.1000000000000004E-3</v>
      </c>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c r="DB58" s="21"/>
      <c r="DC58" s="21"/>
      <c r="DD58" s="21"/>
      <c r="DE58" s="21"/>
      <c r="DF58" s="21"/>
      <c r="DG58" s="21"/>
      <c r="DH58" s="21"/>
      <c r="DI58" s="21"/>
      <c r="DJ58" s="21"/>
      <c r="DK58" s="21"/>
      <c r="DL58" s="21"/>
      <c r="DM58" s="21"/>
      <c r="DN58" s="21"/>
      <c r="DO58" s="21"/>
      <c r="DP58" s="21"/>
      <c r="DQ58" s="21"/>
      <c r="DR58" s="21"/>
      <c r="DS58" s="21"/>
      <c r="DT58" s="21"/>
      <c r="DU58" s="21"/>
      <c r="DV58" s="21"/>
      <c r="DW58" s="21"/>
      <c r="DX58" s="21"/>
      <c r="DY58" s="21"/>
      <c r="DZ58" s="21"/>
      <c r="EA58" s="21"/>
    </row>
    <row r="59" spans="2:131" s="1" customFormat="1">
      <c r="B59" s="14"/>
      <c r="C59" s="11"/>
      <c r="D59" s="7"/>
      <c r="E59" s="35"/>
      <c r="F59" s="28"/>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O59" s="21"/>
      <c r="CP59" s="21"/>
      <c r="CQ59" s="21"/>
      <c r="CR59" s="21"/>
      <c r="CS59" s="21"/>
      <c r="CT59" s="21"/>
      <c r="CU59" s="21"/>
      <c r="CV59" s="21"/>
      <c r="CW59" s="21"/>
      <c r="CX59" s="21"/>
      <c r="CY59" s="21"/>
      <c r="CZ59" s="21"/>
      <c r="DA59" s="21"/>
      <c r="DB59" s="21"/>
      <c r="DC59" s="21"/>
      <c r="DD59" s="21"/>
      <c r="DE59" s="21"/>
      <c r="DF59" s="21"/>
      <c r="DG59" s="21"/>
      <c r="DH59" s="21"/>
      <c r="DI59" s="21"/>
      <c r="DJ59" s="21"/>
      <c r="DK59" s="21"/>
      <c r="DL59" s="21"/>
      <c r="DM59" s="21"/>
      <c r="DN59" s="21"/>
      <c r="DO59" s="21"/>
      <c r="DP59" s="21"/>
      <c r="DQ59" s="21"/>
      <c r="DR59" s="21"/>
      <c r="DS59" s="21"/>
      <c r="DT59" s="21"/>
      <c r="DU59" s="21"/>
      <c r="DV59" s="21"/>
      <c r="DW59" s="21"/>
      <c r="DX59" s="21"/>
      <c r="DY59" s="21"/>
      <c r="DZ59" s="21"/>
      <c r="EA59" s="21"/>
    </row>
    <row r="60" spans="2:131" s="1" customFormat="1">
      <c r="B60" s="14" t="s">
        <v>134</v>
      </c>
      <c r="C60" s="18" t="s">
        <v>135</v>
      </c>
      <c r="D60" s="7"/>
      <c r="E60" s="35"/>
      <c r="F60" s="28"/>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O60" s="21"/>
      <c r="CP60" s="21"/>
      <c r="CQ60" s="21"/>
      <c r="CR60" s="21"/>
      <c r="CS60" s="21"/>
      <c r="CT60" s="21"/>
      <c r="CU60" s="21"/>
      <c r="CV60" s="21"/>
      <c r="CW60" s="21"/>
      <c r="CX60" s="21"/>
      <c r="CY60" s="21"/>
      <c r="CZ60" s="21"/>
      <c r="DA60" s="21"/>
      <c r="DB60" s="21"/>
      <c r="DC60" s="21"/>
      <c r="DD60" s="21"/>
      <c r="DE60" s="21"/>
      <c r="DF60" s="21"/>
      <c r="DG60" s="21"/>
      <c r="DH60" s="21"/>
      <c r="DI60" s="21"/>
      <c r="DJ60" s="21"/>
      <c r="DK60" s="21"/>
      <c r="DL60" s="21"/>
      <c r="DM60" s="21"/>
      <c r="DN60" s="21"/>
      <c r="DO60" s="21"/>
      <c r="DP60" s="21"/>
      <c r="DQ60" s="21"/>
      <c r="DR60" s="21"/>
      <c r="DS60" s="21"/>
      <c r="DT60" s="21"/>
      <c r="DU60" s="21"/>
      <c r="DV60" s="21"/>
      <c r="DW60" s="21"/>
      <c r="DX60" s="21"/>
      <c r="DY60" s="21"/>
      <c r="DZ60" s="21"/>
      <c r="EA60" s="21"/>
    </row>
    <row r="61" spans="2:131" s="1" customFormat="1" ht="28.9">
      <c r="B61" s="14" t="s">
        <v>136</v>
      </c>
      <c r="C61" s="16" t="s">
        <v>137</v>
      </c>
      <c r="D61" s="7"/>
      <c r="E61" s="35">
        <v>1</v>
      </c>
      <c r="F61" s="28">
        <f>IF(E61=1,0.001,0)</f>
        <v>1E-3</v>
      </c>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O61" s="21"/>
      <c r="CP61" s="21"/>
      <c r="CQ61" s="21"/>
      <c r="CR61" s="21"/>
      <c r="CS61" s="21"/>
      <c r="CT61" s="21"/>
      <c r="CU61" s="21"/>
      <c r="CV61" s="21"/>
      <c r="CW61" s="21"/>
      <c r="CX61" s="21"/>
      <c r="CY61" s="21"/>
      <c r="CZ61" s="21"/>
      <c r="DA61" s="21"/>
      <c r="DB61" s="21"/>
      <c r="DC61" s="21"/>
      <c r="DD61" s="21"/>
      <c r="DE61" s="21"/>
      <c r="DF61" s="21"/>
      <c r="DG61" s="21"/>
      <c r="DH61" s="21"/>
      <c r="DI61" s="21"/>
      <c r="DJ61" s="21"/>
      <c r="DK61" s="21"/>
      <c r="DL61" s="21"/>
      <c r="DM61" s="21"/>
      <c r="DN61" s="21"/>
      <c r="DO61" s="21"/>
      <c r="DP61" s="21"/>
      <c r="DQ61" s="21"/>
      <c r="DR61" s="21"/>
      <c r="DS61" s="21"/>
      <c r="DT61" s="21"/>
      <c r="DU61" s="21"/>
      <c r="DV61" s="21"/>
      <c r="DW61" s="21"/>
      <c r="DX61" s="21"/>
      <c r="DY61" s="21"/>
      <c r="DZ61" s="21"/>
      <c r="EA61" s="21"/>
    </row>
    <row r="62" spans="2:131" s="1" customFormat="1" ht="43.15">
      <c r="B62" s="14" t="s">
        <v>138</v>
      </c>
      <c r="C62" s="16" t="s">
        <v>139</v>
      </c>
      <c r="D62" s="7"/>
      <c r="E62" s="35">
        <v>1</v>
      </c>
      <c r="F62" s="28">
        <f>IF(E62=1,0.0051,0)</f>
        <v>5.1000000000000004E-3</v>
      </c>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O62" s="21"/>
      <c r="CP62" s="21"/>
      <c r="CQ62" s="21"/>
      <c r="CR62" s="21"/>
      <c r="CS62" s="21"/>
      <c r="CT62" s="21"/>
      <c r="CU62" s="21"/>
      <c r="CV62" s="21"/>
      <c r="CW62" s="21"/>
      <c r="CX62" s="21"/>
      <c r="CY62" s="21"/>
      <c r="CZ62" s="21"/>
      <c r="DA62" s="21"/>
      <c r="DB62" s="21"/>
      <c r="DC62" s="21"/>
      <c r="DD62" s="21"/>
      <c r="DE62" s="21"/>
      <c r="DF62" s="21"/>
      <c r="DG62" s="21"/>
      <c r="DH62" s="21"/>
      <c r="DI62" s="21"/>
      <c r="DJ62" s="21"/>
      <c r="DK62" s="21"/>
      <c r="DL62" s="21"/>
      <c r="DM62" s="21"/>
      <c r="DN62" s="21"/>
      <c r="DO62" s="21"/>
      <c r="DP62" s="21"/>
      <c r="DQ62" s="21"/>
      <c r="DR62" s="21"/>
      <c r="DS62" s="21"/>
      <c r="DT62" s="21"/>
      <c r="DU62" s="21"/>
      <c r="DV62" s="21"/>
      <c r="DW62" s="21"/>
      <c r="DX62" s="21"/>
      <c r="DY62" s="21"/>
      <c r="DZ62" s="21"/>
      <c r="EA62" s="21"/>
    </row>
    <row r="63" spans="2:131" s="1" customFormat="1">
      <c r="B63" s="14"/>
      <c r="C63" s="11"/>
      <c r="D63" s="7"/>
      <c r="E63" s="35"/>
      <c r="F63" s="28"/>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O63" s="21"/>
      <c r="CP63" s="21"/>
      <c r="CQ63" s="21"/>
      <c r="CR63" s="21"/>
      <c r="CS63" s="21"/>
      <c r="CT63" s="21"/>
      <c r="CU63" s="21"/>
      <c r="CV63" s="21"/>
      <c r="CW63" s="21"/>
      <c r="CX63" s="21"/>
      <c r="CY63" s="21"/>
      <c r="CZ63" s="21"/>
      <c r="DA63" s="21"/>
      <c r="DB63" s="21"/>
      <c r="DC63" s="21"/>
      <c r="DD63" s="21"/>
      <c r="DE63" s="21"/>
      <c r="DF63" s="21"/>
      <c r="DG63" s="21"/>
      <c r="DH63" s="21"/>
      <c r="DI63" s="21"/>
      <c r="DJ63" s="21"/>
      <c r="DK63" s="21"/>
      <c r="DL63" s="21"/>
      <c r="DM63" s="21"/>
      <c r="DN63" s="21"/>
      <c r="DO63" s="21"/>
      <c r="DP63" s="21"/>
      <c r="DQ63" s="21"/>
      <c r="DR63" s="21"/>
      <c r="DS63" s="21"/>
      <c r="DT63" s="21"/>
      <c r="DU63" s="21"/>
      <c r="DV63" s="21"/>
      <c r="DW63" s="21"/>
      <c r="DX63" s="21"/>
      <c r="DY63" s="21"/>
      <c r="DZ63" s="21"/>
      <c r="EA63" s="21"/>
    </row>
    <row r="64" spans="2:131" s="1" customFormat="1" ht="28.9">
      <c r="B64" s="14" t="s">
        <v>140</v>
      </c>
      <c r="C64" s="17" t="s">
        <v>141</v>
      </c>
      <c r="D64" s="7"/>
      <c r="E64" s="35">
        <v>1</v>
      </c>
      <c r="F64" s="28">
        <f>IF(E64=1,0.0005,0)</f>
        <v>5.0000000000000001E-4</v>
      </c>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1"/>
      <c r="BR64" s="21"/>
      <c r="BS64" s="21"/>
      <c r="BT64" s="21"/>
      <c r="BU64" s="21"/>
      <c r="BV64" s="21"/>
      <c r="BW64" s="21"/>
      <c r="BX64" s="21"/>
      <c r="BY64" s="21"/>
      <c r="BZ64" s="21"/>
      <c r="CA64" s="21"/>
      <c r="CB64" s="21"/>
      <c r="CC64" s="21"/>
      <c r="CD64" s="21"/>
      <c r="CE64" s="21"/>
      <c r="CF64" s="21"/>
      <c r="CG64" s="21"/>
      <c r="CH64" s="21"/>
      <c r="CI64" s="21"/>
      <c r="CJ64" s="21"/>
      <c r="CK64" s="21"/>
      <c r="CL64" s="21"/>
      <c r="CM64" s="21"/>
      <c r="CN64" s="21"/>
      <c r="CO64" s="21"/>
      <c r="CP64" s="21"/>
      <c r="CQ64" s="21"/>
      <c r="CR64" s="21"/>
      <c r="CS64" s="21"/>
      <c r="CT64" s="21"/>
      <c r="CU64" s="21"/>
      <c r="CV64" s="21"/>
      <c r="CW64" s="21"/>
      <c r="CX64" s="21"/>
      <c r="CY64" s="21"/>
      <c r="CZ64" s="21"/>
      <c r="DA64" s="21"/>
      <c r="DB64" s="21"/>
      <c r="DC64" s="21"/>
      <c r="DD64" s="21"/>
      <c r="DE64" s="21"/>
      <c r="DF64" s="21"/>
      <c r="DG64" s="21"/>
      <c r="DH64" s="21"/>
      <c r="DI64" s="21"/>
      <c r="DJ64" s="21"/>
      <c r="DK64" s="21"/>
      <c r="DL64" s="21"/>
      <c r="DM64" s="21"/>
      <c r="DN64" s="21"/>
      <c r="DO64" s="21"/>
      <c r="DP64" s="21"/>
      <c r="DQ64" s="21"/>
      <c r="DR64" s="21"/>
      <c r="DS64" s="21"/>
      <c r="DT64" s="21"/>
      <c r="DU64" s="21"/>
      <c r="DV64" s="21"/>
      <c r="DW64" s="21"/>
      <c r="DX64" s="21"/>
      <c r="DY64" s="21"/>
      <c r="DZ64" s="21"/>
      <c r="EA64" s="21"/>
    </row>
    <row r="65" spans="2:131" s="1" customFormat="1">
      <c r="B65" s="14"/>
      <c r="C65" s="4"/>
      <c r="D65" s="7"/>
      <c r="E65" s="7"/>
      <c r="F65" s="7"/>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c r="AY65" s="21"/>
      <c r="AZ65" s="21"/>
      <c r="BA65" s="21"/>
      <c r="BB65" s="21"/>
      <c r="BC65" s="21"/>
      <c r="BD65" s="21"/>
      <c r="BE65" s="21"/>
      <c r="BF65" s="21"/>
      <c r="BG65" s="21"/>
      <c r="BH65" s="21"/>
      <c r="BI65" s="21"/>
      <c r="BJ65" s="21"/>
      <c r="BK65" s="21"/>
      <c r="BL65" s="21"/>
      <c r="BM65" s="21"/>
      <c r="BN65" s="21"/>
      <c r="BO65" s="21"/>
      <c r="BP65" s="21"/>
      <c r="BQ65" s="21"/>
      <c r="BR65" s="21"/>
      <c r="BS65" s="21"/>
      <c r="BT65" s="21"/>
      <c r="BU65" s="21"/>
      <c r="BV65" s="21"/>
      <c r="BW65" s="21"/>
      <c r="BX65" s="21"/>
      <c r="BY65" s="21"/>
      <c r="BZ65" s="21"/>
      <c r="CA65" s="21"/>
      <c r="CB65" s="21"/>
      <c r="CC65" s="21"/>
      <c r="CD65" s="21"/>
      <c r="CE65" s="21"/>
      <c r="CF65" s="21"/>
      <c r="CG65" s="21"/>
      <c r="CH65" s="21"/>
      <c r="CI65" s="21"/>
      <c r="CJ65" s="21"/>
      <c r="CK65" s="21"/>
      <c r="CL65" s="21"/>
      <c r="CM65" s="21"/>
      <c r="CN65" s="21"/>
      <c r="CO65" s="21"/>
      <c r="CP65" s="21"/>
      <c r="CQ65" s="21"/>
      <c r="CR65" s="21"/>
      <c r="CS65" s="21"/>
      <c r="CT65" s="21"/>
      <c r="CU65" s="21"/>
      <c r="CV65" s="21"/>
      <c r="CW65" s="21"/>
      <c r="CX65" s="21"/>
      <c r="CY65" s="21"/>
      <c r="CZ65" s="21"/>
      <c r="DA65" s="21"/>
      <c r="DB65" s="21"/>
      <c r="DC65" s="21"/>
      <c r="DD65" s="21"/>
      <c r="DE65" s="21"/>
      <c r="DF65" s="21"/>
      <c r="DG65" s="21"/>
      <c r="DH65" s="21"/>
      <c r="DI65" s="21"/>
      <c r="DJ65" s="21"/>
      <c r="DK65" s="21"/>
      <c r="DL65" s="21"/>
      <c r="DM65" s="21"/>
      <c r="DN65" s="21"/>
      <c r="DO65" s="21"/>
      <c r="DP65" s="21"/>
      <c r="DQ65" s="21"/>
      <c r="DR65" s="21"/>
      <c r="DS65" s="21"/>
      <c r="DT65" s="21"/>
      <c r="DU65" s="21"/>
      <c r="DV65" s="21"/>
      <c r="DW65" s="21"/>
      <c r="DX65" s="21"/>
      <c r="DY65" s="21"/>
      <c r="DZ65" s="21"/>
      <c r="EA65" s="21"/>
    </row>
    <row r="66" spans="2:131" s="1" customFormat="1" ht="43.15">
      <c r="B66" s="14"/>
      <c r="C66" s="20"/>
      <c r="D66" s="26" t="s">
        <v>142</v>
      </c>
      <c r="E66" s="7"/>
      <c r="F66" s="36">
        <f>IF('Elegibilidade (01)'!F39="SIM",IF((F8+F19+F33+F50)&gt;=0.1,0.1,SUM(F8,F19,F33,F50)),0)</f>
        <v>0.1</v>
      </c>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c r="AZ66" s="21"/>
      <c r="BA66" s="21"/>
      <c r="BB66" s="21"/>
      <c r="BC66" s="21"/>
      <c r="BD66" s="21"/>
      <c r="BE66" s="21"/>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O66" s="21"/>
      <c r="CP66" s="21"/>
      <c r="CQ66" s="21"/>
      <c r="CR66" s="21"/>
      <c r="CS66" s="21"/>
      <c r="CT66" s="21"/>
      <c r="CU66" s="21"/>
      <c r="CV66" s="21"/>
      <c r="CW66" s="21"/>
      <c r="CX66" s="21"/>
      <c r="CY66" s="21"/>
      <c r="CZ66" s="21"/>
      <c r="DA66" s="21"/>
      <c r="DB66" s="21"/>
      <c r="DC66" s="21"/>
      <c r="DD66" s="21"/>
      <c r="DE66" s="21"/>
      <c r="DF66" s="21"/>
      <c r="DG66" s="21"/>
      <c r="DH66" s="21"/>
      <c r="DI66" s="21"/>
      <c r="DJ66" s="21"/>
      <c r="DK66" s="21"/>
      <c r="DL66" s="21"/>
      <c r="DM66" s="21"/>
      <c r="DN66" s="21"/>
      <c r="DO66" s="21"/>
      <c r="DP66" s="21"/>
      <c r="DQ66" s="21"/>
      <c r="DR66" s="21"/>
      <c r="DS66" s="21"/>
      <c r="DT66" s="21"/>
      <c r="DU66" s="21"/>
      <c r="DV66" s="21"/>
      <c r="DW66" s="21"/>
      <c r="DX66" s="21"/>
      <c r="DY66" s="21"/>
      <c r="DZ66" s="21"/>
      <c r="EA66" s="21"/>
    </row>
    <row r="67" spans="2:131">
      <c r="B67" s="12"/>
      <c r="C67" s="13"/>
      <c r="D67" s="12"/>
      <c r="E67" s="12"/>
      <c r="F67" s="12"/>
    </row>
    <row r="68" spans="2:131">
      <c r="B68" s="68" t="s">
        <v>143</v>
      </c>
      <c r="C68" s="69"/>
      <c r="D68" s="70"/>
    </row>
    <row r="69" spans="2:131">
      <c r="B69" s="71" t="s">
        <v>144</v>
      </c>
      <c r="C69" s="71"/>
      <c r="D69" s="71"/>
    </row>
  </sheetData>
  <mergeCells count="5">
    <mergeCell ref="B2:G2"/>
    <mergeCell ref="B4:F4"/>
    <mergeCell ref="B5:G5"/>
    <mergeCell ref="B68:D68"/>
    <mergeCell ref="B69:D69"/>
  </mergeCells>
  <phoneticPr fontId="9" type="noConversion"/>
  <pageMargins left="0.511811024" right="0.511811024" top="0.78740157499999996" bottom="0.78740157499999996" header="0.31496062000000002" footer="0.31496062000000002"/>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3</xdr:col>
                    <xdr:colOff>175260</xdr:colOff>
                    <xdr:row>11</xdr:row>
                    <xdr:rowOff>0</xdr:rowOff>
                  </from>
                  <to>
                    <xdr:col>3</xdr:col>
                    <xdr:colOff>3573780</xdr:colOff>
                    <xdr:row>11</xdr:row>
                    <xdr:rowOff>251460</xdr:rowOff>
                  </to>
                </anchor>
              </controlPr>
            </control>
          </mc:Choice>
        </mc:AlternateContent>
        <mc:AlternateContent xmlns:mc="http://schemas.openxmlformats.org/markup-compatibility/2006">
          <mc:Choice Requires="x14">
            <control shapeId="3075" r:id="rId5" name="Drop Down 3">
              <controlPr defaultSize="0" autoLine="0" autoPict="0">
                <anchor moveWithCells="1">
                  <from>
                    <xdr:col>3</xdr:col>
                    <xdr:colOff>83820</xdr:colOff>
                    <xdr:row>35</xdr:row>
                    <xdr:rowOff>7620</xdr:rowOff>
                  </from>
                  <to>
                    <xdr:col>3</xdr:col>
                    <xdr:colOff>3566160</xdr:colOff>
                    <xdr:row>35</xdr:row>
                    <xdr:rowOff>175260</xdr:rowOff>
                  </to>
                </anchor>
              </controlPr>
            </control>
          </mc:Choice>
        </mc:AlternateContent>
        <mc:AlternateContent xmlns:mc="http://schemas.openxmlformats.org/markup-compatibility/2006">
          <mc:Choice Requires="x14">
            <control shapeId="3079" r:id="rId6" name="Drop Down 7">
              <controlPr defaultSize="0" autoLine="0" autoPict="0">
                <anchor moveWithCells="1">
                  <from>
                    <xdr:col>3</xdr:col>
                    <xdr:colOff>106680</xdr:colOff>
                    <xdr:row>13</xdr:row>
                    <xdr:rowOff>175260</xdr:rowOff>
                  </from>
                  <to>
                    <xdr:col>3</xdr:col>
                    <xdr:colOff>3573780</xdr:colOff>
                    <xdr:row>15</xdr:row>
                    <xdr:rowOff>0</xdr:rowOff>
                  </to>
                </anchor>
              </controlPr>
            </control>
          </mc:Choice>
        </mc:AlternateContent>
        <mc:AlternateContent xmlns:mc="http://schemas.openxmlformats.org/markup-compatibility/2006">
          <mc:Choice Requires="x14">
            <control shapeId="3084" r:id="rId7" name="Drop Down 12">
              <controlPr defaultSize="0" autoLine="0" autoPict="0">
                <anchor moveWithCells="1">
                  <from>
                    <xdr:col>3</xdr:col>
                    <xdr:colOff>83820</xdr:colOff>
                    <xdr:row>21</xdr:row>
                    <xdr:rowOff>68580</xdr:rowOff>
                  </from>
                  <to>
                    <xdr:col>3</xdr:col>
                    <xdr:colOff>3566160</xdr:colOff>
                    <xdr:row>22</xdr:row>
                    <xdr:rowOff>0</xdr:rowOff>
                  </to>
                </anchor>
              </controlPr>
            </control>
          </mc:Choice>
        </mc:AlternateContent>
        <mc:AlternateContent xmlns:mc="http://schemas.openxmlformats.org/markup-compatibility/2006">
          <mc:Choice Requires="x14">
            <control shapeId="3085" r:id="rId8" name="Drop Down 13">
              <controlPr defaultSize="0" autoLine="0" autoPict="0">
                <anchor moveWithCells="1">
                  <from>
                    <xdr:col>3</xdr:col>
                    <xdr:colOff>83820</xdr:colOff>
                    <xdr:row>27</xdr:row>
                    <xdr:rowOff>22860</xdr:rowOff>
                  </from>
                  <to>
                    <xdr:col>3</xdr:col>
                    <xdr:colOff>3550920</xdr:colOff>
                    <xdr:row>28</xdr:row>
                    <xdr:rowOff>0</xdr:rowOff>
                  </to>
                </anchor>
              </controlPr>
            </control>
          </mc:Choice>
        </mc:AlternateContent>
        <mc:AlternateContent xmlns:mc="http://schemas.openxmlformats.org/markup-compatibility/2006">
          <mc:Choice Requires="x14">
            <control shapeId="3088" r:id="rId9" name="Drop Down 16">
              <controlPr defaultSize="0" autoLine="0" autoPict="0">
                <anchor moveWithCells="1">
                  <from>
                    <xdr:col>3</xdr:col>
                    <xdr:colOff>83820</xdr:colOff>
                    <xdr:row>36</xdr:row>
                    <xdr:rowOff>22860</xdr:rowOff>
                  </from>
                  <to>
                    <xdr:col>3</xdr:col>
                    <xdr:colOff>3566160</xdr:colOff>
                    <xdr:row>37</xdr:row>
                    <xdr:rowOff>0</xdr:rowOff>
                  </to>
                </anchor>
              </controlPr>
            </control>
          </mc:Choice>
        </mc:AlternateContent>
        <mc:AlternateContent xmlns:mc="http://schemas.openxmlformats.org/markup-compatibility/2006">
          <mc:Choice Requires="x14">
            <control shapeId="3089" r:id="rId10" name="Drop Down 17">
              <controlPr defaultSize="0" autoLine="0" autoPict="0">
                <anchor moveWithCells="1">
                  <from>
                    <xdr:col>3</xdr:col>
                    <xdr:colOff>83820</xdr:colOff>
                    <xdr:row>37</xdr:row>
                    <xdr:rowOff>22860</xdr:rowOff>
                  </from>
                  <to>
                    <xdr:col>3</xdr:col>
                    <xdr:colOff>3566160</xdr:colOff>
                    <xdr:row>38</xdr:row>
                    <xdr:rowOff>0</xdr:rowOff>
                  </to>
                </anchor>
              </controlPr>
            </control>
          </mc:Choice>
        </mc:AlternateContent>
        <mc:AlternateContent xmlns:mc="http://schemas.openxmlformats.org/markup-compatibility/2006">
          <mc:Choice Requires="x14">
            <control shapeId="3090" r:id="rId11" name="Drop Down 18">
              <controlPr defaultSize="0" autoLine="0" autoPict="0">
                <anchor moveWithCells="1">
                  <from>
                    <xdr:col>3</xdr:col>
                    <xdr:colOff>83820</xdr:colOff>
                    <xdr:row>38</xdr:row>
                    <xdr:rowOff>22860</xdr:rowOff>
                  </from>
                  <to>
                    <xdr:col>3</xdr:col>
                    <xdr:colOff>3566160</xdr:colOff>
                    <xdr:row>39</xdr:row>
                    <xdr:rowOff>0</xdr:rowOff>
                  </to>
                </anchor>
              </controlPr>
            </control>
          </mc:Choice>
        </mc:AlternateContent>
        <mc:AlternateContent xmlns:mc="http://schemas.openxmlformats.org/markup-compatibility/2006">
          <mc:Choice Requires="x14">
            <control shapeId="3091" r:id="rId12" name="Drop Down 19">
              <controlPr defaultSize="0" autoLine="0" autoPict="0">
                <anchor moveWithCells="1">
                  <from>
                    <xdr:col>3</xdr:col>
                    <xdr:colOff>83820</xdr:colOff>
                    <xdr:row>39</xdr:row>
                    <xdr:rowOff>22860</xdr:rowOff>
                  </from>
                  <to>
                    <xdr:col>3</xdr:col>
                    <xdr:colOff>3566160</xdr:colOff>
                    <xdr:row>40</xdr:row>
                    <xdr:rowOff>0</xdr:rowOff>
                  </to>
                </anchor>
              </controlPr>
            </control>
          </mc:Choice>
        </mc:AlternateContent>
        <mc:AlternateContent xmlns:mc="http://schemas.openxmlformats.org/markup-compatibility/2006">
          <mc:Choice Requires="x14">
            <control shapeId="3092" r:id="rId13" name="Drop Down 20">
              <controlPr defaultSize="0" autoLine="0" autoPict="0">
                <anchor moveWithCells="1">
                  <from>
                    <xdr:col>3</xdr:col>
                    <xdr:colOff>83820</xdr:colOff>
                    <xdr:row>40</xdr:row>
                    <xdr:rowOff>22860</xdr:rowOff>
                  </from>
                  <to>
                    <xdr:col>3</xdr:col>
                    <xdr:colOff>3566160</xdr:colOff>
                    <xdr:row>41</xdr:row>
                    <xdr:rowOff>0</xdr:rowOff>
                  </to>
                </anchor>
              </controlPr>
            </control>
          </mc:Choice>
        </mc:AlternateContent>
        <mc:AlternateContent xmlns:mc="http://schemas.openxmlformats.org/markup-compatibility/2006">
          <mc:Choice Requires="x14">
            <control shapeId="3093" r:id="rId14" name="Drop Down 21">
              <controlPr defaultSize="0" autoLine="0" autoPict="0">
                <anchor moveWithCells="1">
                  <from>
                    <xdr:col>3</xdr:col>
                    <xdr:colOff>83820</xdr:colOff>
                    <xdr:row>41</xdr:row>
                    <xdr:rowOff>22860</xdr:rowOff>
                  </from>
                  <to>
                    <xdr:col>3</xdr:col>
                    <xdr:colOff>3566160</xdr:colOff>
                    <xdr:row>42</xdr:row>
                    <xdr:rowOff>0</xdr:rowOff>
                  </to>
                </anchor>
              </controlPr>
            </control>
          </mc:Choice>
        </mc:AlternateContent>
        <mc:AlternateContent xmlns:mc="http://schemas.openxmlformats.org/markup-compatibility/2006">
          <mc:Choice Requires="x14">
            <control shapeId="3095" r:id="rId15" name="Drop Down 23">
              <controlPr defaultSize="0" autoLine="0" autoPict="0">
                <anchor moveWithCells="1">
                  <from>
                    <xdr:col>3</xdr:col>
                    <xdr:colOff>83820</xdr:colOff>
                    <xdr:row>47</xdr:row>
                    <xdr:rowOff>22860</xdr:rowOff>
                  </from>
                  <to>
                    <xdr:col>3</xdr:col>
                    <xdr:colOff>3566160</xdr:colOff>
                    <xdr:row>48</xdr:row>
                    <xdr:rowOff>0</xdr:rowOff>
                  </to>
                </anchor>
              </controlPr>
            </control>
          </mc:Choice>
        </mc:AlternateContent>
        <mc:AlternateContent xmlns:mc="http://schemas.openxmlformats.org/markup-compatibility/2006">
          <mc:Choice Requires="x14">
            <control shapeId="3105" r:id="rId16" name="Drop Down 33">
              <controlPr defaultSize="0" autoLine="0" autoPict="0">
                <anchor moveWithCells="1">
                  <from>
                    <xdr:col>3</xdr:col>
                    <xdr:colOff>99060</xdr:colOff>
                    <xdr:row>51</xdr:row>
                    <xdr:rowOff>83820</xdr:rowOff>
                  </from>
                  <to>
                    <xdr:col>3</xdr:col>
                    <xdr:colOff>3589020</xdr:colOff>
                    <xdr:row>52</xdr:row>
                    <xdr:rowOff>0</xdr:rowOff>
                  </to>
                </anchor>
              </controlPr>
            </control>
          </mc:Choice>
        </mc:AlternateContent>
        <mc:AlternateContent xmlns:mc="http://schemas.openxmlformats.org/markup-compatibility/2006">
          <mc:Choice Requires="x14">
            <control shapeId="3106" r:id="rId17" name="Drop Down 34">
              <controlPr defaultSize="0" autoLine="0" autoPict="0">
                <anchor moveWithCells="1">
                  <from>
                    <xdr:col>3</xdr:col>
                    <xdr:colOff>99060</xdr:colOff>
                    <xdr:row>53</xdr:row>
                    <xdr:rowOff>30480</xdr:rowOff>
                  </from>
                  <to>
                    <xdr:col>3</xdr:col>
                    <xdr:colOff>3589020</xdr:colOff>
                    <xdr:row>54</xdr:row>
                    <xdr:rowOff>30480</xdr:rowOff>
                  </to>
                </anchor>
              </controlPr>
            </control>
          </mc:Choice>
        </mc:AlternateContent>
        <mc:AlternateContent xmlns:mc="http://schemas.openxmlformats.org/markup-compatibility/2006">
          <mc:Choice Requires="x14">
            <control shapeId="3107" r:id="rId18" name="Drop Down 35">
              <controlPr defaultSize="0" autoLine="0" autoPict="0">
                <anchor moveWithCells="1">
                  <from>
                    <xdr:col>3</xdr:col>
                    <xdr:colOff>83820</xdr:colOff>
                    <xdr:row>55</xdr:row>
                    <xdr:rowOff>22860</xdr:rowOff>
                  </from>
                  <to>
                    <xdr:col>3</xdr:col>
                    <xdr:colOff>3581400</xdr:colOff>
                    <xdr:row>56</xdr:row>
                    <xdr:rowOff>30480</xdr:rowOff>
                  </to>
                </anchor>
              </controlPr>
            </control>
          </mc:Choice>
        </mc:AlternateContent>
        <mc:AlternateContent xmlns:mc="http://schemas.openxmlformats.org/markup-compatibility/2006">
          <mc:Choice Requires="x14">
            <control shapeId="3108" r:id="rId19" name="Drop Down 36">
              <controlPr defaultSize="0" autoLine="0" autoPict="0">
                <anchor moveWithCells="1">
                  <from>
                    <xdr:col>3</xdr:col>
                    <xdr:colOff>83820</xdr:colOff>
                    <xdr:row>57</xdr:row>
                    <xdr:rowOff>114300</xdr:rowOff>
                  </from>
                  <to>
                    <xdr:col>3</xdr:col>
                    <xdr:colOff>3627120</xdr:colOff>
                    <xdr:row>58</xdr:row>
                    <xdr:rowOff>0</xdr:rowOff>
                  </to>
                </anchor>
              </controlPr>
            </control>
          </mc:Choice>
        </mc:AlternateContent>
        <mc:AlternateContent xmlns:mc="http://schemas.openxmlformats.org/markup-compatibility/2006">
          <mc:Choice Requires="x14">
            <control shapeId="3110" r:id="rId20" name="Drop Down 38">
              <controlPr defaultSize="0" autoLine="0" autoPict="0">
                <anchor moveWithCells="1">
                  <from>
                    <xdr:col>3</xdr:col>
                    <xdr:colOff>83820</xdr:colOff>
                    <xdr:row>60</xdr:row>
                    <xdr:rowOff>7620</xdr:rowOff>
                  </from>
                  <to>
                    <xdr:col>3</xdr:col>
                    <xdr:colOff>3566160</xdr:colOff>
                    <xdr:row>60</xdr:row>
                    <xdr:rowOff>175260</xdr:rowOff>
                  </to>
                </anchor>
              </controlPr>
            </control>
          </mc:Choice>
        </mc:AlternateContent>
        <mc:AlternateContent xmlns:mc="http://schemas.openxmlformats.org/markup-compatibility/2006">
          <mc:Choice Requires="x14">
            <control shapeId="3111" r:id="rId21" name="Drop Down 39">
              <controlPr defaultSize="0" autoLine="0" autoPict="0">
                <anchor moveWithCells="1">
                  <from>
                    <xdr:col>3</xdr:col>
                    <xdr:colOff>83820</xdr:colOff>
                    <xdr:row>61</xdr:row>
                    <xdr:rowOff>22860</xdr:rowOff>
                  </from>
                  <to>
                    <xdr:col>3</xdr:col>
                    <xdr:colOff>3566160</xdr:colOff>
                    <xdr:row>61</xdr:row>
                    <xdr:rowOff>182880</xdr:rowOff>
                  </to>
                </anchor>
              </controlPr>
            </control>
          </mc:Choice>
        </mc:AlternateContent>
        <mc:AlternateContent xmlns:mc="http://schemas.openxmlformats.org/markup-compatibility/2006">
          <mc:Choice Requires="x14">
            <control shapeId="3113" r:id="rId22" name="Drop Down 41">
              <controlPr defaultSize="0" autoLine="0" autoPict="0">
                <anchor moveWithCells="1">
                  <from>
                    <xdr:col>3</xdr:col>
                    <xdr:colOff>83820</xdr:colOff>
                    <xdr:row>63</xdr:row>
                    <xdr:rowOff>22860</xdr:rowOff>
                  </from>
                  <to>
                    <xdr:col>3</xdr:col>
                    <xdr:colOff>3566160</xdr:colOff>
                    <xdr:row>64</xdr:row>
                    <xdr:rowOff>0</xdr:rowOff>
                  </to>
                </anchor>
              </controlPr>
            </control>
          </mc:Choice>
        </mc:AlternateContent>
        <mc:AlternateContent xmlns:mc="http://schemas.openxmlformats.org/markup-compatibility/2006">
          <mc:Choice Requires="x14">
            <control shapeId="3120" r:id="rId23" name="Drop Down 48">
              <controlPr defaultSize="0" autoLine="0" autoPict="0">
                <anchor moveWithCells="1">
                  <from>
                    <xdr:col>3</xdr:col>
                    <xdr:colOff>83820</xdr:colOff>
                    <xdr:row>16</xdr:row>
                    <xdr:rowOff>60960</xdr:rowOff>
                  </from>
                  <to>
                    <xdr:col>3</xdr:col>
                    <xdr:colOff>3589020</xdr:colOff>
                    <xdr:row>17</xdr:row>
                    <xdr:rowOff>0</xdr:rowOff>
                  </to>
                </anchor>
              </controlPr>
            </control>
          </mc:Choice>
        </mc:AlternateContent>
        <mc:AlternateContent xmlns:mc="http://schemas.openxmlformats.org/markup-compatibility/2006">
          <mc:Choice Requires="x14">
            <control shapeId="3121" r:id="rId24" name="Drop Down 49">
              <controlPr defaultSize="0" autoLine="0" autoPict="0">
                <anchor moveWithCells="1">
                  <from>
                    <xdr:col>3</xdr:col>
                    <xdr:colOff>83820</xdr:colOff>
                    <xdr:row>42</xdr:row>
                    <xdr:rowOff>60960</xdr:rowOff>
                  </from>
                  <to>
                    <xdr:col>3</xdr:col>
                    <xdr:colOff>3566160</xdr:colOff>
                    <xdr:row>43</xdr:row>
                    <xdr:rowOff>38100</xdr:rowOff>
                  </to>
                </anchor>
              </controlPr>
            </control>
          </mc:Choice>
        </mc:AlternateContent>
        <mc:AlternateContent xmlns:mc="http://schemas.openxmlformats.org/markup-compatibility/2006">
          <mc:Choice Requires="x14">
            <control shapeId="3122" r:id="rId25" name="Drop Down 50">
              <controlPr defaultSize="0" autoLine="0" autoPict="0">
                <anchor moveWithCells="1">
                  <from>
                    <xdr:col>3</xdr:col>
                    <xdr:colOff>83820</xdr:colOff>
                    <xdr:row>43</xdr:row>
                    <xdr:rowOff>68580</xdr:rowOff>
                  </from>
                  <to>
                    <xdr:col>3</xdr:col>
                    <xdr:colOff>3566160</xdr:colOff>
                    <xdr:row>44</xdr:row>
                    <xdr:rowOff>45720</xdr:rowOff>
                  </to>
                </anchor>
              </controlPr>
            </control>
          </mc:Choice>
        </mc:AlternateContent>
        <mc:AlternateContent xmlns:mc="http://schemas.openxmlformats.org/markup-compatibility/2006">
          <mc:Choice Requires="x14">
            <control shapeId="3123" r:id="rId26" name="Drop Down 51">
              <controlPr defaultSize="0" autoLine="0" autoPict="0">
                <anchor moveWithCells="1">
                  <from>
                    <xdr:col>3</xdr:col>
                    <xdr:colOff>106680</xdr:colOff>
                    <xdr:row>44</xdr:row>
                    <xdr:rowOff>121920</xdr:rowOff>
                  </from>
                  <to>
                    <xdr:col>3</xdr:col>
                    <xdr:colOff>3589020</xdr:colOff>
                    <xdr:row>45</xdr:row>
                    <xdr:rowOff>0</xdr:rowOff>
                  </to>
                </anchor>
              </controlPr>
            </control>
          </mc:Choice>
        </mc:AlternateContent>
        <mc:AlternateContent xmlns:mc="http://schemas.openxmlformats.org/markup-compatibility/2006">
          <mc:Choice Requires="x14">
            <control shapeId="3124" r:id="rId27" name="Drop Down 52">
              <controlPr defaultSize="0" autoLine="0" autoPict="0">
                <anchor moveWithCells="1">
                  <from>
                    <xdr:col>3</xdr:col>
                    <xdr:colOff>76200</xdr:colOff>
                    <xdr:row>45</xdr:row>
                    <xdr:rowOff>83820</xdr:rowOff>
                  </from>
                  <to>
                    <xdr:col>3</xdr:col>
                    <xdr:colOff>3566160</xdr:colOff>
                    <xdr:row>45</xdr:row>
                    <xdr:rowOff>236220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E271D-F290-4300-9F4E-A95DB5C253DD}">
  <dimension ref="A1:B71"/>
  <sheetViews>
    <sheetView workbookViewId="0">
      <pane ySplit="3" topLeftCell="A4" activePane="bottomLeft" state="frozen"/>
      <selection pane="bottomLeft" activeCell="F17" sqref="F17"/>
    </sheetView>
  </sheetViews>
  <sheetFormatPr defaultColWidth="8.85546875" defaultRowHeight="15.6"/>
  <cols>
    <col min="1" max="1" width="20.7109375" style="42" customWidth="1"/>
    <col min="2" max="2" width="25.7109375" style="42" customWidth="1"/>
    <col min="3" max="3" width="15" style="42" customWidth="1"/>
    <col min="4" max="16384" width="8.85546875" style="42"/>
  </cols>
  <sheetData>
    <row r="1" spans="1:2">
      <c r="A1" s="72" t="s">
        <v>145</v>
      </c>
      <c r="B1" s="73"/>
    </row>
    <row r="2" spans="1:2">
      <c r="A2" s="74" t="s">
        <v>146</v>
      </c>
      <c r="B2" s="74"/>
    </row>
    <row r="3" spans="1:2" ht="16.149999999999999" thickBot="1">
      <c r="A3" s="43" t="s">
        <v>147</v>
      </c>
      <c r="B3" s="44" t="s">
        <v>148</v>
      </c>
    </row>
    <row r="4" spans="1:2" ht="16.149999999999999" thickBot="1">
      <c r="A4" s="45" t="s">
        <v>149</v>
      </c>
      <c r="B4" s="46">
        <v>8</v>
      </c>
    </row>
    <row r="5" spans="1:2" ht="16.149999999999999" thickBot="1">
      <c r="A5" s="45" t="s">
        <v>150</v>
      </c>
      <c r="B5" s="47">
        <v>25</v>
      </c>
    </row>
    <row r="6" spans="1:2" ht="16.149999999999999" thickBot="1">
      <c r="A6" s="45" t="s">
        <v>151</v>
      </c>
      <c r="B6" s="46">
        <v>15</v>
      </c>
    </row>
    <row r="7" spans="1:2" ht="16.149999999999999" thickBot="1">
      <c r="A7" s="45" t="s">
        <v>152</v>
      </c>
      <c r="B7" s="46">
        <v>15</v>
      </c>
    </row>
    <row r="8" spans="1:2" ht="16.149999999999999" thickBot="1">
      <c r="A8" s="45" t="s">
        <v>153</v>
      </c>
      <c r="B8" s="47">
        <v>25</v>
      </c>
    </row>
    <row r="9" spans="1:2" ht="16.149999999999999" thickBot="1">
      <c r="A9" s="45" t="s">
        <v>154</v>
      </c>
      <c r="B9" s="46">
        <v>10</v>
      </c>
    </row>
    <row r="10" spans="1:2" ht="16.149999999999999" thickBot="1">
      <c r="A10" s="45" t="s">
        <v>155</v>
      </c>
      <c r="B10" s="46">
        <v>10</v>
      </c>
    </row>
    <row r="11" spans="1:2" ht="16.149999999999999" thickBot="1">
      <c r="A11" s="45" t="s">
        <v>156</v>
      </c>
      <c r="B11" s="46">
        <v>8</v>
      </c>
    </row>
    <row r="12" spans="1:2" ht="16.149999999999999" thickBot="1">
      <c r="A12" s="45" t="s">
        <v>157</v>
      </c>
      <c r="B12" s="46">
        <v>8</v>
      </c>
    </row>
    <row r="13" spans="1:2" ht="16.149999999999999" thickBot="1">
      <c r="A13" s="45" t="s">
        <v>158</v>
      </c>
      <c r="B13" s="46">
        <v>25</v>
      </c>
    </row>
    <row r="14" spans="1:2" ht="16.149999999999999" thickBot="1">
      <c r="A14" s="45" t="s">
        <v>159</v>
      </c>
      <c r="B14" s="46">
        <v>8</v>
      </c>
    </row>
    <row r="15" spans="1:2" ht="16.149999999999999" thickBot="1">
      <c r="A15" s="45" t="s">
        <v>160</v>
      </c>
      <c r="B15" s="46">
        <v>10</v>
      </c>
    </row>
    <row r="16" spans="1:2" ht="16.149999999999999" thickBot="1">
      <c r="A16" s="45" t="s">
        <v>161</v>
      </c>
      <c r="B16" s="47">
        <v>25</v>
      </c>
    </row>
    <row r="17" spans="1:2" ht="16.149999999999999" thickBot="1">
      <c r="A17" s="45" t="s">
        <v>162</v>
      </c>
      <c r="B17" s="46">
        <v>5</v>
      </c>
    </row>
    <row r="18" spans="1:2" ht="16.149999999999999" thickBot="1">
      <c r="A18" s="45" t="s">
        <v>163</v>
      </c>
      <c r="B18" s="46">
        <v>15</v>
      </c>
    </row>
    <row r="19" spans="1:2" ht="16.149999999999999" thickBot="1">
      <c r="A19" s="45" t="s">
        <v>164</v>
      </c>
      <c r="B19" s="47">
        <v>25</v>
      </c>
    </row>
    <row r="20" spans="1:2" ht="16.149999999999999" thickBot="1">
      <c r="A20" s="45" t="s">
        <v>165</v>
      </c>
      <c r="B20" s="46">
        <v>8</v>
      </c>
    </row>
    <row r="21" spans="1:2" ht="16.149999999999999" thickBot="1">
      <c r="A21" s="45" t="s">
        <v>166</v>
      </c>
      <c r="B21" s="46">
        <v>8</v>
      </c>
    </row>
    <row r="22" spans="1:2" ht="16.149999999999999" thickBot="1">
      <c r="A22" s="45" t="s">
        <v>167</v>
      </c>
      <c r="B22" s="46">
        <v>10</v>
      </c>
    </row>
    <row r="23" spans="1:2" ht="16.149999999999999" thickBot="1">
      <c r="A23" s="45" t="s">
        <v>168</v>
      </c>
      <c r="B23" s="46">
        <v>10</v>
      </c>
    </row>
    <row r="24" spans="1:2" ht="16.149999999999999" thickBot="1">
      <c r="A24" s="45" t="s">
        <v>169</v>
      </c>
      <c r="B24" s="46">
        <v>10</v>
      </c>
    </row>
    <row r="25" spans="1:2" ht="16.149999999999999" thickBot="1">
      <c r="A25" s="45" t="s">
        <v>170</v>
      </c>
      <c r="B25" s="46">
        <v>8</v>
      </c>
    </row>
    <row r="26" spans="1:2" ht="16.149999999999999" thickBot="1">
      <c r="A26" s="45" t="s">
        <v>171</v>
      </c>
      <c r="B26" s="46">
        <v>8</v>
      </c>
    </row>
    <row r="27" spans="1:2" ht="16.149999999999999" thickBot="1">
      <c r="A27" s="45" t="s">
        <v>172</v>
      </c>
      <c r="B27" s="46">
        <v>5</v>
      </c>
    </row>
    <row r="28" spans="1:2" ht="16.149999999999999" thickBot="1">
      <c r="A28" s="45" t="s">
        <v>173</v>
      </c>
      <c r="B28" s="47">
        <v>25</v>
      </c>
    </row>
    <row r="29" spans="1:2" ht="16.149999999999999" thickBot="1">
      <c r="A29" s="45" t="s">
        <v>174</v>
      </c>
      <c r="B29" s="47">
        <v>25</v>
      </c>
    </row>
    <row r="30" spans="1:2" ht="16.149999999999999" thickBot="1">
      <c r="A30" s="45" t="s">
        <v>175</v>
      </c>
      <c r="B30" s="46">
        <v>10</v>
      </c>
    </row>
    <row r="31" spans="1:2" ht="16.149999999999999" thickBot="1">
      <c r="A31" s="45" t="s">
        <v>176</v>
      </c>
      <c r="B31" s="46">
        <v>8</v>
      </c>
    </row>
    <row r="32" spans="1:2" ht="16.149999999999999" thickBot="1">
      <c r="A32" s="45" t="s">
        <v>177</v>
      </c>
      <c r="B32" s="47">
        <v>25</v>
      </c>
    </row>
    <row r="33" spans="1:2" ht="16.149999999999999" thickBot="1">
      <c r="A33" s="45" t="s">
        <v>178</v>
      </c>
      <c r="B33" s="46">
        <v>8</v>
      </c>
    </row>
    <row r="34" spans="1:2" ht="16.149999999999999" thickBot="1">
      <c r="A34" s="45" t="s">
        <v>179</v>
      </c>
      <c r="B34" s="46">
        <v>15</v>
      </c>
    </row>
    <row r="35" spans="1:2" ht="16.149999999999999" thickBot="1">
      <c r="A35" s="45" t="s">
        <v>180</v>
      </c>
      <c r="B35" s="46">
        <v>15</v>
      </c>
    </row>
    <row r="36" spans="1:2" ht="16.149999999999999" thickBot="1">
      <c r="A36" s="45" t="s">
        <v>181</v>
      </c>
      <c r="B36" s="46">
        <v>10</v>
      </c>
    </row>
    <row r="37" spans="1:2" ht="16.149999999999999" thickBot="1">
      <c r="A37" s="45" t="s">
        <v>182</v>
      </c>
      <c r="B37" s="47">
        <v>25</v>
      </c>
    </row>
    <row r="38" spans="1:2" ht="16.149999999999999" thickBot="1">
      <c r="A38" s="45" t="s">
        <v>183</v>
      </c>
      <c r="B38" s="46">
        <v>15</v>
      </c>
    </row>
    <row r="39" spans="1:2" ht="16.149999999999999" thickBot="1">
      <c r="A39" s="45" t="s">
        <v>184</v>
      </c>
      <c r="B39" s="46">
        <v>10</v>
      </c>
    </row>
    <row r="40" spans="1:2" ht="16.149999999999999" thickBot="1">
      <c r="A40" s="45" t="s">
        <v>185</v>
      </c>
      <c r="B40" s="46">
        <v>10</v>
      </c>
    </row>
    <row r="41" spans="1:2" ht="16.149999999999999" thickBot="1">
      <c r="A41" s="45" t="s">
        <v>186</v>
      </c>
      <c r="B41" s="46">
        <v>5</v>
      </c>
    </row>
    <row r="42" spans="1:2" ht="16.149999999999999" thickBot="1">
      <c r="A42" s="45" t="s">
        <v>187</v>
      </c>
      <c r="B42" s="46">
        <v>10</v>
      </c>
    </row>
    <row r="43" spans="1:2" ht="16.149999999999999" thickBot="1">
      <c r="A43" s="45" t="s">
        <v>188</v>
      </c>
      <c r="B43" s="46">
        <v>15</v>
      </c>
    </row>
    <row r="44" spans="1:2" ht="16.149999999999999" thickBot="1">
      <c r="A44" s="45" t="s">
        <v>189</v>
      </c>
      <c r="B44" s="47">
        <v>25</v>
      </c>
    </row>
    <row r="45" spans="1:2" ht="16.149999999999999" thickBot="1">
      <c r="A45" s="45" t="s">
        <v>190</v>
      </c>
      <c r="B45" s="46">
        <v>8</v>
      </c>
    </row>
    <row r="46" spans="1:2" ht="16.149999999999999" thickBot="1">
      <c r="A46" s="45" t="s">
        <v>191</v>
      </c>
      <c r="B46" s="46">
        <v>5</v>
      </c>
    </row>
    <row r="47" spans="1:2" ht="16.149999999999999" thickBot="1">
      <c r="A47" s="45" t="s">
        <v>192</v>
      </c>
      <c r="B47" s="46">
        <v>5</v>
      </c>
    </row>
    <row r="48" spans="1:2" ht="16.149999999999999" thickBot="1">
      <c r="A48" s="45" t="s">
        <v>193</v>
      </c>
      <c r="B48" s="46">
        <v>8</v>
      </c>
    </row>
    <row r="49" spans="1:2" ht="16.149999999999999" thickBot="1">
      <c r="A49" s="45" t="s">
        <v>194</v>
      </c>
      <c r="B49" s="46">
        <v>5</v>
      </c>
    </row>
    <row r="50" spans="1:2" ht="16.149999999999999" thickBot="1">
      <c r="A50" s="45" t="s">
        <v>195</v>
      </c>
      <c r="B50" s="46">
        <v>8</v>
      </c>
    </row>
    <row r="51" spans="1:2" ht="16.149999999999999" thickBot="1">
      <c r="A51" s="45" t="s">
        <v>196</v>
      </c>
      <c r="B51" s="46">
        <v>5</v>
      </c>
    </row>
    <row r="52" spans="1:2" ht="16.149999999999999" thickBot="1">
      <c r="A52" s="45" t="s">
        <v>197</v>
      </c>
      <c r="B52" s="47">
        <v>25</v>
      </c>
    </row>
    <row r="53" spans="1:2" ht="16.149999999999999" thickBot="1">
      <c r="A53" s="45" t="s">
        <v>198</v>
      </c>
      <c r="B53" s="46">
        <v>10</v>
      </c>
    </row>
    <row r="54" spans="1:2" ht="16.149999999999999" thickBot="1">
      <c r="A54" s="45" t="s">
        <v>199</v>
      </c>
      <c r="B54" s="46">
        <v>10</v>
      </c>
    </row>
    <row r="55" spans="1:2" ht="27.6" thickBot="1">
      <c r="A55" s="45" t="s">
        <v>200</v>
      </c>
      <c r="B55" s="46">
        <v>5</v>
      </c>
    </row>
    <row r="56" spans="1:2" ht="16.149999999999999" thickBot="1">
      <c r="A56" s="45" t="s">
        <v>201</v>
      </c>
      <c r="B56" s="46">
        <v>10</v>
      </c>
    </row>
    <row r="57" spans="1:2" ht="16.149999999999999" thickBot="1">
      <c r="A57" s="45" t="s">
        <v>202</v>
      </c>
      <c r="B57" s="46">
        <v>15</v>
      </c>
    </row>
    <row r="58" spans="1:2" ht="16.149999999999999" thickBot="1">
      <c r="A58" s="45" t="s">
        <v>203</v>
      </c>
      <c r="B58" s="46">
        <v>10</v>
      </c>
    </row>
    <row r="59" spans="1:2" ht="16.149999999999999" thickBot="1">
      <c r="A59" s="45" t="s">
        <v>204</v>
      </c>
      <c r="B59" s="47">
        <v>25</v>
      </c>
    </row>
    <row r="60" spans="1:2" ht="16.149999999999999" thickBot="1">
      <c r="A60" s="45" t="s">
        <v>205</v>
      </c>
      <c r="B60" s="46">
        <v>5</v>
      </c>
    </row>
    <row r="61" spans="1:2" ht="16.149999999999999" thickBot="1">
      <c r="A61" s="45" t="s">
        <v>206</v>
      </c>
      <c r="B61" s="46">
        <v>10</v>
      </c>
    </row>
    <row r="62" spans="1:2" ht="16.149999999999999" thickBot="1">
      <c r="A62" s="45" t="s">
        <v>207</v>
      </c>
      <c r="B62" s="46">
        <v>8</v>
      </c>
    </row>
    <row r="63" spans="1:2" ht="16.149999999999999" thickBot="1">
      <c r="A63" s="45" t="s">
        <v>208</v>
      </c>
      <c r="B63" s="47">
        <v>25</v>
      </c>
    </row>
    <row r="64" spans="1:2" ht="16.149999999999999" thickBot="1">
      <c r="A64" s="45" t="s">
        <v>209</v>
      </c>
      <c r="B64" s="46">
        <v>10</v>
      </c>
    </row>
    <row r="65" spans="1:2" ht="16.149999999999999" thickBot="1">
      <c r="A65" s="45" t="s">
        <v>210</v>
      </c>
      <c r="B65" s="46">
        <v>10</v>
      </c>
    </row>
    <row r="66" spans="1:2" ht="16.149999999999999" thickBot="1">
      <c r="A66" s="45" t="s">
        <v>211</v>
      </c>
      <c r="B66" s="46">
        <v>10</v>
      </c>
    </row>
    <row r="67" spans="1:2" ht="16.149999999999999" thickBot="1">
      <c r="A67" s="45" t="s">
        <v>212</v>
      </c>
      <c r="B67" s="46">
        <v>10</v>
      </c>
    </row>
    <row r="68" spans="1:2" ht="16.149999999999999" thickBot="1">
      <c r="A68" s="45" t="s">
        <v>213</v>
      </c>
      <c r="B68" s="46">
        <v>15</v>
      </c>
    </row>
    <row r="69" spans="1:2" ht="16.149999999999999" thickBot="1">
      <c r="A69" s="48" t="s">
        <v>214</v>
      </c>
      <c r="B69" s="46">
        <v>15</v>
      </c>
    </row>
    <row r="70" spans="1:2" ht="16.149999999999999" thickBot="1">
      <c r="A70" s="48" t="s">
        <v>215</v>
      </c>
      <c r="B70" s="46">
        <v>15</v>
      </c>
    </row>
    <row r="71" spans="1:2" ht="27.75" customHeight="1">
      <c r="A71" s="48" t="s">
        <v>216</v>
      </c>
      <c r="B71" s="46">
        <v>8</v>
      </c>
    </row>
  </sheetData>
  <mergeCells count="2">
    <mergeCell ref="A1:B1"/>
    <mergeCell ref="A2:B2"/>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D05BBBBA07B914FB774095A0A610401" ma:contentTypeVersion="18" ma:contentTypeDescription="Crie um novo documento." ma:contentTypeScope="" ma:versionID="da57a6b626dff43d1af604ec1819794f">
  <xsd:schema xmlns:xsd="http://www.w3.org/2001/XMLSchema" xmlns:xs="http://www.w3.org/2001/XMLSchema" xmlns:p="http://schemas.microsoft.com/office/2006/metadata/properties" xmlns:ns2="3ad97525-ff35-4fb7-aba8-eb75d81d601b" xmlns:ns3="778908f5-d6bb-4185-b464-519e3dc554c0" targetNamespace="http://schemas.microsoft.com/office/2006/metadata/properties" ma:root="true" ma:fieldsID="260a79e172210236c00a344957673838" ns2:_="" ns3:_="">
    <xsd:import namespace="3ad97525-ff35-4fb7-aba8-eb75d81d601b"/>
    <xsd:import namespace="778908f5-d6bb-4185-b464-519e3dc554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d97525-ff35-4fb7-aba8-eb75d81d60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3d2b4930-b9f8-47d0-ae36-5fba67f597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78908f5-d6bb-4185-b464-519e3dc554c0" elementFormDefault="qualified">
    <xsd:import namespace="http://schemas.microsoft.com/office/2006/documentManagement/types"/>
    <xsd:import namespace="http://schemas.microsoft.com/office/infopath/2007/PartnerControls"/>
    <xsd:element name="SharedWithUsers" ma:index="16"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29c7b6ad-00ba-41e9-8d63-a0e311a98734}" ma:internalName="TaxCatchAll" ma:showField="CatchAllData" ma:web="778908f5-d6bb-4185-b464-519e3dc554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d97525-ff35-4fb7-aba8-eb75d81d601b">
      <Terms xmlns="http://schemas.microsoft.com/office/infopath/2007/PartnerControls"/>
    </lcf76f155ced4ddcb4097134ff3c332f>
    <TaxCatchAll xmlns="778908f5-d6bb-4185-b464-519e3dc554c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FD339D-4B2F-459D-B897-7A963EABC50F}"/>
</file>

<file path=customXml/itemProps2.xml><?xml version="1.0" encoding="utf-8"?>
<ds:datastoreItem xmlns:ds="http://schemas.openxmlformats.org/officeDocument/2006/customXml" ds:itemID="{D8BF5FA0-0EBF-461D-B1A5-F1C93E6688E9}"/>
</file>

<file path=customXml/itemProps3.xml><?xml version="1.0" encoding="utf-8"?>
<ds:datastoreItem xmlns:ds="http://schemas.openxmlformats.org/officeDocument/2006/customXml" ds:itemID="{B6F2B9F6-6FD6-4647-9450-1D6D30D7DB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
  <cp:revision/>
  <dcterms:created xsi:type="dcterms:W3CDTF">2020-04-02T18:36:16Z</dcterms:created>
  <dcterms:modified xsi:type="dcterms:W3CDTF">2025-12-03T21:43:22Z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0x010100AD05BBBBA07B914FB774095A0A610401</vt:lpwstr>
  </property>
  <property fmtid="{D5CDD505-2E9C-101B-9397-08002B2CF9AE}" pid="3" name="MediaServiceImageTags">
    <vt:lpwstr/>
  </property>
</Properties>
</file>